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gfernandes\Desktop\"/>
    </mc:Choice>
  </mc:AlternateContent>
  <xr:revisionPtr revIDLastSave="0" documentId="13_ncr:1_{42870D20-ED3F-433F-A4AE-638F35219E4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. Instruções de Preenchimento" sheetId="1" r:id="rId1"/>
    <sheet name="2. Identificação " sheetId="3" r:id="rId2"/>
    <sheet name="3. Parametros de avaliação" sheetId="2" r:id="rId3"/>
  </sheets>
  <definedNames>
    <definedName name="_xlnm.Print_Area" localSheetId="1">'2. Identificação '!$A:$X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2" i="2" l="1"/>
  <c r="K75" i="2"/>
  <c r="K72" i="2"/>
  <c r="K58" i="2"/>
  <c r="N114" i="2"/>
  <c r="N113" i="2"/>
  <c r="N112" i="2"/>
  <c r="O112" i="2" s="1"/>
  <c r="N83" i="2"/>
  <c r="O80" i="2"/>
  <c r="N79" i="2"/>
  <c r="N78" i="2"/>
  <c r="O78" i="2" s="1"/>
  <c r="N77" i="2"/>
  <c r="O77" i="2" s="1"/>
  <c r="O75" i="2"/>
  <c r="O72" i="2"/>
  <c r="N70" i="2"/>
  <c r="N69" i="2"/>
  <c r="N68" i="2"/>
  <c r="N65" i="2"/>
  <c r="O65" i="2" s="1"/>
  <c r="N62" i="2"/>
  <c r="O62" i="2" s="1"/>
  <c r="O61" i="2"/>
  <c r="O60" i="2"/>
  <c r="N59" i="2"/>
  <c r="O59" i="2" s="1"/>
  <c r="O58" i="2"/>
  <c r="N57" i="2"/>
  <c r="O57" i="2" s="1"/>
  <c r="N56" i="2"/>
  <c r="O56" i="2" s="1"/>
  <c r="N54" i="2"/>
  <c r="N53" i="2"/>
  <c r="N52" i="2"/>
  <c r="N51" i="2"/>
  <c r="O51" i="2" s="1"/>
  <c r="N50" i="2"/>
  <c r="O50" i="2" s="1"/>
  <c r="N49" i="2"/>
  <c r="O49" i="2" s="1"/>
  <c r="N47" i="2"/>
  <c r="O47" i="2" s="1"/>
  <c r="N46" i="2"/>
  <c r="O46" i="2" s="1"/>
  <c r="N45" i="2"/>
  <c r="O45" i="2" s="1"/>
  <c r="N43" i="2"/>
  <c r="O43" i="2" s="1"/>
  <c r="N42" i="2"/>
  <c r="N41" i="2"/>
  <c r="O41" i="2" s="1"/>
  <c r="N40" i="2"/>
  <c r="O40" i="2" s="1"/>
  <c r="N39" i="2"/>
  <c r="O39" i="2" s="1"/>
  <c r="N38" i="2"/>
  <c r="N37" i="2"/>
  <c r="O37" i="2" s="1"/>
  <c r="N35" i="2"/>
  <c r="O35" i="2" s="1"/>
  <c r="N34" i="2"/>
  <c r="O34" i="2" s="1"/>
  <c r="N33" i="2"/>
  <c r="O33" i="2" s="1"/>
  <c r="N32" i="2"/>
  <c r="O32" i="2" s="1"/>
  <c r="N30" i="2"/>
  <c r="O30" i="2" s="1"/>
  <c r="N29" i="2"/>
  <c r="O29" i="2" s="1"/>
  <c r="N28" i="2"/>
  <c r="O28" i="2" s="1"/>
  <c r="N27" i="2"/>
  <c r="O27" i="2" s="1"/>
  <c r="N26" i="2"/>
  <c r="O26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K80" i="2"/>
  <c r="N138" i="2"/>
  <c r="O138" i="2" s="1"/>
  <c r="J138" i="2"/>
  <c r="K138" i="2" s="1"/>
  <c r="N137" i="2"/>
  <c r="O137" i="2" s="1"/>
  <c r="J137" i="2"/>
  <c r="K137" i="2" s="1"/>
  <c r="N136" i="2"/>
  <c r="O136" i="2" s="1"/>
  <c r="J136" i="2"/>
  <c r="K136" i="2" s="1"/>
  <c r="N135" i="2"/>
  <c r="O135" i="2" s="1"/>
  <c r="J135" i="2"/>
  <c r="K135" i="2" s="1"/>
  <c r="N134" i="2"/>
  <c r="O134" i="2" s="1"/>
  <c r="J134" i="2"/>
  <c r="K134" i="2" s="1"/>
  <c r="N132" i="2"/>
  <c r="O132" i="2" s="1"/>
  <c r="J132" i="2"/>
  <c r="K132" i="2" s="1"/>
  <c r="N131" i="2"/>
  <c r="O131" i="2" s="1"/>
  <c r="J131" i="2"/>
  <c r="K131" i="2" s="1"/>
  <c r="N129" i="2"/>
  <c r="J129" i="2"/>
  <c r="K128" i="2" s="1"/>
  <c r="N128" i="2"/>
  <c r="O128" i="2" s="1"/>
  <c r="J128" i="2"/>
  <c r="N127" i="2"/>
  <c r="O127" i="2" s="1"/>
  <c r="J127" i="2"/>
  <c r="K127" i="2" s="1"/>
  <c r="N126" i="2"/>
  <c r="O126" i="2" s="1"/>
  <c r="J126" i="2"/>
  <c r="K126" i="2" s="1"/>
  <c r="N125" i="2"/>
  <c r="O125" i="2" s="1"/>
  <c r="J125" i="2"/>
  <c r="K125" i="2" s="1"/>
  <c r="N123" i="2"/>
  <c r="O123" i="2" s="1"/>
  <c r="J123" i="2"/>
  <c r="K123" i="2" s="1"/>
  <c r="N122" i="2"/>
  <c r="O122" i="2" s="1"/>
  <c r="J122" i="2"/>
  <c r="K122" i="2" s="1"/>
  <c r="N121" i="2"/>
  <c r="O121" i="2" s="1"/>
  <c r="J121" i="2"/>
  <c r="K121" i="2" s="1"/>
  <c r="N120" i="2"/>
  <c r="O120" i="2" s="1"/>
  <c r="J120" i="2"/>
  <c r="K120" i="2" s="1"/>
  <c r="N119" i="2"/>
  <c r="O119" i="2" s="1"/>
  <c r="J119" i="2"/>
  <c r="K119" i="2" s="1"/>
  <c r="N118" i="2"/>
  <c r="O118" i="2" s="1"/>
  <c r="J118" i="2"/>
  <c r="K118" i="2" s="1"/>
  <c r="N116" i="2"/>
  <c r="O116" i="2" s="1"/>
  <c r="J116" i="2"/>
  <c r="K116" i="2" s="1"/>
  <c r="N115" i="2"/>
  <c r="O115" i="2" s="1"/>
  <c r="J115" i="2"/>
  <c r="K115" i="2" s="1"/>
  <c r="J114" i="2"/>
  <c r="J113" i="2"/>
  <c r="J112" i="2"/>
  <c r="K112" i="2" s="1"/>
  <c r="N109" i="2"/>
  <c r="O109" i="2" s="1"/>
  <c r="J109" i="2"/>
  <c r="K109" i="2" s="1"/>
  <c r="N108" i="2"/>
  <c r="O108" i="2" s="1"/>
  <c r="J108" i="2"/>
  <c r="K108" i="2" s="1"/>
  <c r="N106" i="2"/>
  <c r="O106" i="2" s="1"/>
  <c r="J106" i="2"/>
  <c r="K106" i="2" s="1"/>
  <c r="N105" i="2"/>
  <c r="O105" i="2" s="1"/>
  <c r="J105" i="2"/>
  <c r="K105" i="2" s="1"/>
  <c r="N104" i="2"/>
  <c r="O104" i="2" s="1"/>
  <c r="J104" i="2"/>
  <c r="K104" i="2" s="1"/>
  <c r="N103" i="2"/>
  <c r="O103" i="2" s="1"/>
  <c r="J103" i="2"/>
  <c r="K103" i="2" s="1"/>
  <c r="O101" i="2"/>
  <c r="J101" i="2"/>
  <c r="K101" i="2" s="1"/>
  <c r="N100" i="2"/>
  <c r="O100" i="2" s="1"/>
  <c r="J100" i="2"/>
  <c r="K100" i="2" s="1"/>
  <c r="N99" i="2"/>
  <c r="O99" i="2" s="1"/>
  <c r="O102" i="2" s="1"/>
  <c r="J99" i="2"/>
  <c r="K99" i="2" s="1"/>
  <c r="N97" i="2"/>
  <c r="O97" i="2" s="1"/>
  <c r="J97" i="2"/>
  <c r="K97" i="2" s="1"/>
  <c r="N96" i="2"/>
  <c r="O96" i="2" s="1"/>
  <c r="O98" i="2" s="1"/>
  <c r="J96" i="2"/>
  <c r="K96" i="2" s="1"/>
  <c r="N94" i="2"/>
  <c r="O94" i="2" s="1"/>
  <c r="J94" i="2"/>
  <c r="K94" i="2" s="1"/>
  <c r="N93" i="2"/>
  <c r="O93" i="2" s="1"/>
  <c r="J93" i="2"/>
  <c r="K93" i="2" s="1"/>
  <c r="N92" i="2"/>
  <c r="O92" i="2" s="1"/>
  <c r="J92" i="2"/>
  <c r="K92" i="2" s="1"/>
  <c r="N90" i="2"/>
  <c r="O90" i="2" s="1"/>
  <c r="J90" i="2"/>
  <c r="K90" i="2" s="1"/>
  <c r="N89" i="2"/>
  <c r="O89" i="2" s="1"/>
  <c r="J89" i="2"/>
  <c r="K89" i="2" s="1"/>
  <c r="N87" i="2"/>
  <c r="O87" i="2" s="1"/>
  <c r="J87" i="2"/>
  <c r="K87" i="2" s="1"/>
  <c r="N86" i="2"/>
  <c r="O86" i="2" s="1"/>
  <c r="J86" i="2"/>
  <c r="K86" i="2" s="1"/>
  <c r="J83" i="2"/>
  <c r="K82" i="2" s="1"/>
  <c r="J79" i="2"/>
  <c r="J78" i="2"/>
  <c r="K78" i="2" s="1"/>
  <c r="J77" i="2"/>
  <c r="K77" i="2" s="1"/>
  <c r="J70" i="2"/>
  <c r="J69" i="2"/>
  <c r="J68" i="2"/>
  <c r="J65" i="2"/>
  <c r="K65" i="2" s="1"/>
  <c r="J62" i="2"/>
  <c r="K62" i="2" s="1"/>
  <c r="K61" i="2"/>
  <c r="K60" i="2"/>
  <c r="J59" i="2"/>
  <c r="K59" i="2" s="1"/>
  <c r="J57" i="2"/>
  <c r="K57" i="2" s="1"/>
  <c r="J56" i="2"/>
  <c r="K56" i="2" s="1"/>
  <c r="J54" i="2"/>
  <c r="J53" i="2"/>
  <c r="J52" i="2"/>
  <c r="K52" i="2" s="1"/>
  <c r="J51" i="2"/>
  <c r="K51" i="2" s="1"/>
  <c r="J50" i="2"/>
  <c r="K50" i="2" s="1"/>
  <c r="J49" i="2"/>
  <c r="K49" i="2" s="1"/>
  <c r="J47" i="2"/>
  <c r="K47" i="2" s="1"/>
  <c r="J46" i="2"/>
  <c r="K46" i="2" s="1"/>
  <c r="J45" i="2"/>
  <c r="K45" i="2" s="1"/>
  <c r="J43" i="2"/>
  <c r="K43" i="2" s="1"/>
  <c r="J42" i="2"/>
  <c r="J41" i="2"/>
  <c r="K41" i="2" s="1"/>
  <c r="J40" i="2"/>
  <c r="K40" i="2" s="1"/>
  <c r="J39" i="2"/>
  <c r="K39" i="2" s="1"/>
  <c r="J38" i="2"/>
  <c r="J37" i="2"/>
  <c r="J35" i="2"/>
  <c r="K35" i="2" s="1"/>
  <c r="J34" i="2"/>
  <c r="K34" i="2" s="1"/>
  <c r="J33" i="2"/>
  <c r="K33" i="2" s="1"/>
  <c r="J32" i="2"/>
  <c r="K32" i="2" s="1"/>
  <c r="J30" i="2"/>
  <c r="K30" i="2" s="1"/>
  <c r="J29" i="2"/>
  <c r="K29" i="2" s="1"/>
  <c r="J28" i="2"/>
  <c r="K28" i="2" s="1"/>
  <c r="J27" i="2"/>
  <c r="K27" i="2" s="1"/>
  <c r="J26" i="2"/>
  <c r="K26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O52" i="2" l="1"/>
  <c r="K37" i="2"/>
  <c r="O91" i="2"/>
  <c r="K102" i="2"/>
  <c r="O95" i="2"/>
  <c r="K95" i="2"/>
  <c r="K36" i="2"/>
  <c r="K91" i="2"/>
  <c r="O88" i="2"/>
  <c r="K88" i="2"/>
  <c r="K98" i="2"/>
  <c r="O68" i="2"/>
  <c r="O71" i="2" s="1"/>
  <c r="O110" i="2"/>
  <c r="K68" i="2"/>
  <c r="K71" i="2" s="1"/>
  <c r="O124" i="2"/>
  <c r="O48" i="2"/>
  <c r="O139" i="2"/>
  <c r="K133" i="2"/>
  <c r="O130" i="2"/>
  <c r="K124" i="2"/>
  <c r="K107" i="2"/>
  <c r="O84" i="2"/>
  <c r="O44" i="2"/>
  <c r="K31" i="2"/>
  <c r="K25" i="2"/>
  <c r="O36" i="2"/>
  <c r="O31" i="2"/>
  <c r="O25" i="2"/>
  <c r="K55" i="2"/>
  <c r="K130" i="2"/>
  <c r="O55" i="2"/>
  <c r="O107" i="2"/>
  <c r="O133" i="2"/>
  <c r="K139" i="2"/>
  <c r="K48" i="2"/>
  <c r="O117" i="2"/>
  <c r="K110" i="2"/>
  <c r="K117" i="2"/>
  <c r="K84" i="2"/>
  <c r="K44" i="2"/>
  <c r="O111" i="2" l="1"/>
  <c r="K111" i="2"/>
  <c r="O140" i="2"/>
  <c r="K140" i="2"/>
  <c r="O85" i="2"/>
  <c r="K85" i="2"/>
</calcChain>
</file>

<file path=xl/sharedStrings.xml><?xml version="1.0" encoding="utf-8"?>
<sst xmlns="http://schemas.openxmlformats.org/spreadsheetml/2006/main" count="411" uniqueCount="277">
  <si>
    <t>INSTRUÇÕES DE PREENCHIMENTO</t>
  </si>
  <si>
    <t xml:space="preserve">1- o Formulário de Candidatura está organizado em 3 separadores: </t>
  </si>
  <si>
    <t>1. Instruções de Preenchimento</t>
  </si>
  <si>
    <t>2. Identificação do/a candidato/a</t>
  </si>
  <si>
    <t>3. Parâmetros de avaliação</t>
  </si>
  <si>
    <t>2- Os/as candidatos/as apenas preenchem os dados dos separadores 2 e 3. No separador 3 devem preencher apenas as colunas VI - Nº (ou fracção) de elementos a pontuar (colocar apenas números) e IX - Identificação do(s) Anexo(s) comprovativo(s), com hiperligação para o respetivo(s) documento(s)</t>
  </si>
  <si>
    <t xml:space="preserve">3- A identificação do(s) anexo(s) deve ser feita de acordo com o que está definido no ponto 9.3.1.4. do Edital do concurso </t>
  </si>
  <si>
    <t>4- O formulário deve ser entregue em duas versões: uma em excel, editável, e outra em pdf,  assinada conforme especificado no ponto 9.3.2.2. do Edital</t>
  </si>
  <si>
    <t>CONCURSO DOCUMENTAL INTERNACIONAL PROFESSOR ADJUNTO</t>
  </si>
  <si>
    <t>Nome do candidato:</t>
  </si>
  <si>
    <t>Categoria Profissional:</t>
  </si>
  <si>
    <t>Antiguidade na categoria atual (anos):</t>
  </si>
  <si>
    <r>
      <rPr>
        <b/>
        <sz val="10"/>
        <color theme="1"/>
        <rFont val="Aptos Narrow"/>
        <family val="2"/>
        <scheme val="minor"/>
      </rPr>
      <t xml:space="preserve">Nota: </t>
    </r>
    <r>
      <rPr>
        <sz val="10"/>
        <color theme="1"/>
        <rFont val="Aptos Narrow"/>
        <family val="2"/>
        <scheme val="minor"/>
      </rPr>
      <t>juntar ao CV anexo comprovativo identificado como "</t>
    </r>
    <r>
      <rPr>
        <b/>
        <sz val="10"/>
        <color theme="1"/>
        <rFont val="Aptos Narrow"/>
        <family val="2"/>
        <scheme val="minor"/>
      </rPr>
      <t>A1- Antiguidade</t>
    </r>
    <r>
      <rPr>
        <sz val="10"/>
        <color theme="1"/>
        <rFont val="Aptos Narrow"/>
        <family val="2"/>
        <scheme val="minor"/>
      </rPr>
      <t>"</t>
    </r>
  </si>
  <si>
    <t>Morada Completa:</t>
  </si>
  <si>
    <t>Cidade:</t>
  </si>
  <si>
    <t>Código Postal:</t>
  </si>
  <si>
    <t>Telemóvel:</t>
  </si>
  <si>
    <t>e-mail:</t>
  </si>
  <si>
    <t xml:space="preserve">HABILITAÇÕES ACADÉMICAS E TÍTULOS ACADÉMICOS  </t>
  </si>
  <si>
    <t>A preencher pelo candidato</t>
  </si>
  <si>
    <t>A preencher pelo júri</t>
  </si>
  <si>
    <t>Área Disciplinar</t>
  </si>
  <si>
    <t>Especialidades</t>
  </si>
  <si>
    <t>Instituição</t>
  </si>
  <si>
    <t>Ano</t>
  </si>
  <si>
    <t>Anexo comprovativo</t>
  </si>
  <si>
    <t>Elementos validados pelo júri</t>
  </si>
  <si>
    <t>Fundamentação para a decisão do júri nos casos em que não valide a informação fornecida pelo candidato</t>
  </si>
  <si>
    <t>H4 - Doutoramento</t>
  </si>
  <si>
    <t>H3 - Titulo de Especialista</t>
  </si>
  <si>
    <t>H2 - Mestrado</t>
  </si>
  <si>
    <t>H1 - Licenciatura</t>
  </si>
  <si>
    <t>Avaliação e pontuação do curriculum vitae do Candidato/a</t>
  </si>
  <si>
    <t>Nome do candidato/a</t>
  </si>
  <si>
    <t>Parâmetros de Avaliação</t>
  </si>
  <si>
    <t>Itens</t>
  </si>
  <si>
    <t>Pontuação máxima</t>
  </si>
  <si>
    <t>Subitens</t>
  </si>
  <si>
    <t>Valor</t>
  </si>
  <si>
    <t>Máximo (Pts)</t>
  </si>
  <si>
    <t>Auto Avaliação do/a Candidato/a</t>
  </si>
  <si>
    <t>Avaliação pelo Júri</t>
  </si>
  <si>
    <t>Fundamentação para a decisão do Júri nos casos em que esta não coincida com a auto avaliação do/a Candidato/a</t>
  </si>
  <si>
    <t>Ponderação atribuida</t>
  </si>
  <si>
    <t>Pontuação final</t>
  </si>
  <si>
    <t>Identificação do(s) anexo(s) comprovativo(s)</t>
  </si>
  <si>
    <t>Pontuação atribuida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</si>
  <si>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</si>
  <si>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</si>
  <si>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</si>
  <si>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</si>
  <si>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</si>
  <si>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</si>
  <si>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</si>
  <si>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</si>
  <si>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</si>
  <si>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</t>
  </si>
  <si>
    <t>XII</t>
  </si>
  <si>
    <t>XIII</t>
  </si>
  <si>
    <t xml:space="preserve"> Desempenho Técnico-Científico (ponderação na pontuação final = 40%)</t>
  </si>
  <si>
    <t>A publicação de artigos e livros científicos</t>
  </si>
  <si>
    <t>sem limite</t>
  </si>
  <si>
    <t>até 6 pts</t>
  </si>
  <si>
    <t>até 3 pts</t>
  </si>
  <si>
    <t>subtotal</t>
  </si>
  <si>
    <t>A coordenação e participação em projectos de investigação e de desenvolvimento tecnológico;</t>
  </si>
  <si>
    <t>As comunicações apresentadas em congressos e colóquios científicos;</t>
  </si>
  <si>
    <t>até 4 pts</t>
  </si>
  <si>
    <t>A participação em centros de investigação científica, comissões, organizações ou redes de carácter científico;</t>
  </si>
  <si>
    <t>Membro integrado de unidades de I&amp; D financiadas pela FCT com a classificação mínima de "Muito Bom"</t>
  </si>
  <si>
    <t>Membro integrado de unidades de I&amp; D financiadas pela FCT com a classificação mínima de "Bom"</t>
  </si>
  <si>
    <t>1 pts/ano</t>
  </si>
  <si>
    <t>Membro de outras redes ou organizações científicas</t>
  </si>
  <si>
    <t>As orientações concluídas das componentes não lectivas de cursos de mestrado;</t>
  </si>
  <si>
    <t>1,5 pts por dissertação</t>
  </si>
  <si>
    <t>1 pts por dissertação</t>
  </si>
  <si>
    <t>As participações em júris de provas académicas e de concursos das carreiras docente e de investigação;</t>
  </si>
  <si>
    <t>2 pts por arguição</t>
  </si>
  <si>
    <t>1,5 pts  por arguição</t>
  </si>
  <si>
    <t>1 pts  por arguição</t>
  </si>
  <si>
    <t>0,5 pts  por arguição</t>
  </si>
  <si>
    <t>Experiência profissional relevante para a área ou grupo disciplinar em concurso;</t>
  </si>
  <si>
    <t>3 pts/ano</t>
  </si>
  <si>
    <t>até 15 pts</t>
  </si>
  <si>
    <t>1 pt/ano</t>
  </si>
  <si>
    <t>até 10 pts</t>
  </si>
  <si>
    <t>0,5 pts/ano</t>
  </si>
  <si>
    <t>Reconhecimento pela comunidade e sociedade em geral;</t>
  </si>
  <si>
    <t>Número total de citações em obras científicas do candidato (análise através do WOS ou SCOPUS - sem auto citações)</t>
  </si>
  <si>
    <t>1 pt até 100 citações</t>
  </si>
  <si>
    <t>até 7 pts</t>
  </si>
  <si>
    <t>2,5 pts até 300 citações</t>
  </si>
  <si>
    <t>7  pts mais de 700 citações</t>
  </si>
  <si>
    <t>2 pts até 50 revisões</t>
  </si>
  <si>
    <t>5 pts mais de 50 revisões</t>
  </si>
  <si>
    <t>2 pts por prémio</t>
  </si>
  <si>
    <t>Desempenho Pedagógico (ponderação na pontuação final = 30%)</t>
  </si>
  <si>
    <t>Tempo de serviço em instituições de ensino superior</t>
  </si>
  <si>
    <t>A diversidade de unidades curriculares ensinadas (matérias e ciclos de estudos)</t>
  </si>
  <si>
    <t>A publicação de lições e outro material pedagógico</t>
  </si>
  <si>
    <t>até 5 pts</t>
  </si>
  <si>
    <t>Elaboração de manuais, sebentas, cadernos de exercício, softwares ou textos de apoio à docência que cumpram pelo menos 75% da matéria de UC relativas à área de Especialidade do Concurso ou área do Treino Desportivo (não serão considerados PowerPoint‘s ou documentos equivalentes)</t>
  </si>
  <si>
    <t>Prémios e distinções académicas</t>
  </si>
  <si>
    <t>Prémio pedagógico internacional (primeiro a terceiro lugar ou menção honrosa)</t>
  </si>
  <si>
    <t>Prémio pedagógico nacional (primeiro a terceiro lugar ou menção honrosa)</t>
  </si>
  <si>
    <t>Avaliação de desempenho pedagógico</t>
  </si>
  <si>
    <t>Classificação em avaliação do pessoal docente (institucional)</t>
  </si>
  <si>
    <t xml:space="preserve">Frequência de formações de atualização pedagógica </t>
  </si>
  <si>
    <t>Acompanhamento e orientação de estudantes de licenciatura e de cursos de especialização tecnológica;</t>
  </si>
  <si>
    <t>1,5 pts/estudante</t>
  </si>
  <si>
    <t>1 pt/estudante</t>
  </si>
  <si>
    <t>Coordenação e participação em projectos pedagógicos.</t>
  </si>
  <si>
    <t>Outras Atividades Relevantes(ponderação na pontuação final = 30%)</t>
  </si>
  <si>
    <t>Participação em comissões; direcções de curso; direcções de departamentos e de grupos disciplinares; coordenação de projectos e outros;</t>
  </si>
  <si>
    <t>Participação em comissões de trabalho por nomeação do Presidente/Diretor</t>
  </si>
  <si>
    <t>Coordenador da Escola para a qualidade, mobilidade, empreendedorismo ou outra</t>
  </si>
  <si>
    <t>Diretor de Departamento</t>
  </si>
  <si>
    <t xml:space="preserve">Coordenador /Diretor de curso ou diretor de área disciplinar da área das Ciências do Desporto </t>
  </si>
  <si>
    <t>1,5 pts/ ano/cargo</t>
  </si>
  <si>
    <t>A participação em órgãos académicos, nomeadamente Conselho Científico; Conselho Técnico -Científico; Conselho Pedagógico; Conselho Académico;</t>
  </si>
  <si>
    <t>Presidente de órgãos estatutários (CTC, CP, CG, CA)</t>
  </si>
  <si>
    <t>2,5 pts/ano</t>
  </si>
  <si>
    <t>Membro de órgãos estatutários (CTC, CP, CG, CA)</t>
  </si>
  <si>
    <t>3 pts/cargo</t>
  </si>
  <si>
    <t>A experiência profissional não docente com relevância para a área em concurso;</t>
  </si>
  <si>
    <t>Formador certificado da Federação Portuguesa de Futebol</t>
  </si>
  <si>
    <t>Formador nos cursos de Treinadores de Futebol - componente específica (mínimo 5 horas)</t>
  </si>
  <si>
    <t>4 pts/curso</t>
  </si>
  <si>
    <t>Formador nos cursos de Treinadores de Futebol - componente geral (mínimo 5 horas)</t>
  </si>
  <si>
    <t>2 pts/curso</t>
  </si>
  <si>
    <t>Formador certificado Federações Portuguesas de outras modalidades desportivas</t>
  </si>
  <si>
    <t>Formador nos cursos de Treinadores de outras modalidades desportivas (mínimo 5 horas)</t>
  </si>
  <si>
    <t>Prestação de serviços a entidades públicas e privadas</t>
  </si>
  <si>
    <t>3 pts/serviço</t>
  </si>
  <si>
    <t>Valorização e transferência de conhecimento;</t>
  </si>
  <si>
    <t>até 12 pts</t>
  </si>
  <si>
    <t>Responsável pela organização de eventos artísticos, profissionais ou pedagógicos na área do Treino Desportivo</t>
  </si>
  <si>
    <t>Orador em eventos artísticos, profissionais e/ou pedagógicos na área do Treino Desportivo</t>
  </si>
  <si>
    <t xml:space="preserve">Participação em ações de divulgação da instituição (mostras, artigos na imprensa, artigos em revistas sem revisão por pares, entre outros) </t>
  </si>
  <si>
    <t>1 pt/organização</t>
  </si>
  <si>
    <t>Coordenação de projetos pedagógicos aprovados pelos órgãos competentes</t>
  </si>
  <si>
    <t>até 8 pts</t>
  </si>
  <si>
    <t>Revisão de trabalho científicos por convite na área do Treino Desportivo (comprovativo deve conter, para além do nome da revista, o título do artigo)</t>
  </si>
  <si>
    <t>Participação em projetos pedagógicos aprovado pelos órgãos competentes, designadamente criação de cursos</t>
  </si>
  <si>
    <t>Presidente de Júri ou comissão por nomeação do Presidente/Diretor</t>
  </si>
  <si>
    <t>1 pts/comissão</t>
  </si>
  <si>
    <t>0,5 pt/comissão</t>
  </si>
  <si>
    <t>5 pts/cargo</t>
  </si>
  <si>
    <t>1,5 pts/cargo</t>
  </si>
  <si>
    <t>2 pts/ano</t>
  </si>
  <si>
    <t>2  pts/palestra</t>
  </si>
  <si>
    <t>1 pts/organização</t>
  </si>
  <si>
    <t>1,5 pts/palestra</t>
  </si>
  <si>
    <t>0,75 pts/organização</t>
  </si>
  <si>
    <t>até 2 pontos</t>
  </si>
  <si>
    <t>1 pts membro</t>
  </si>
  <si>
    <t>0,5 pts por dissertação</t>
  </si>
  <si>
    <t>1 pts</t>
  </si>
  <si>
    <t>1,5 pts/curso</t>
  </si>
  <si>
    <t>1,5 pts/prémio</t>
  </si>
  <si>
    <t>1 pts/prémio</t>
  </si>
  <si>
    <t>Membro integrado de unidades de I&amp; D financiadas pela FCT com a classificação de "Excelente"</t>
  </si>
  <si>
    <t>2 pts membro</t>
  </si>
  <si>
    <t>0,75 pts/ano</t>
  </si>
  <si>
    <t>0,25 pts membro* anos</t>
  </si>
  <si>
    <t>1 pts/UC distinta/ano</t>
  </si>
  <si>
    <t>1,5 pts/projeto</t>
  </si>
  <si>
    <t>1,5 pts/serviço</t>
  </si>
  <si>
    <t>0,5 pt/estudante</t>
  </si>
  <si>
    <t>3 pts/projeto</t>
  </si>
  <si>
    <t>5 pts/ano</t>
  </si>
  <si>
    <t>Coluna VI e IX a preencher pelo/a candidato/a</t>
  </si>
  <si>
    <t>Prémios pelo trabalho académico ou técnico na área do Treino Desportivo</t>
  </si>
  <si>
    <t>1 pts/nível</t>
  </si>
  <si>
    <t>2 pts/ UC distinta</t>
  </si>
  <si>
    <t>Número de unidades curriculares distintas leccionadas na área do Treino Desportivo, desde que incluidas no serviço docente</t>
  </si>
  <si>
    <t>Autor ou coautor de livros/capítulos técnico/pedagógico com ISBN na área do Treino Desportivo - Futebol (não considerado na dimensão científica)</t>
  </si>
  <si>
    <t>4 pts/Triénio/classific Excelente</t>
  </si>
  <si>
    <t>2 pts/Triénio/classific Muito Bom</t>
  </si>
  <si>
    <t>Acompanhamento e orientação de estágios de licenciatura na área do Treino Desportivo - Futebol</t>
  </si>
  <si>
    <t>Acompanhamento e orientação de estágios de CTeSP  na área do Treino Desportivo - Futebol</t>
  </si>
  <si>
    <t>Acompanhamento e orientação de estágios de CTeSP na área do Treino Desportivo - outras modalidades desportivas</t>
  </si>
  <si>
    <t>Acompanhamento e orientação de estágios de licenciatura na área do Treino Desportivo - outras modalidades desportivas</t>
  </si>
  <si>
    <t>Secretário de órgãos estatutários (CTC, CP, CG, CA)</t>
  </si>
  <si>
    <t>Responsável pela organização de eventos artísticos, profissionais ou pedagógicos na área do Treino Desportivo - Futebol</t>
  </si>
  <si>
    <t>Orador em eventos artísticos, profissionais e/ou pedagógicos na área do Treino Desportivo - Futebol</t>
  </si>
  <si>
    <t xml:space="preserve">Coordenação de prestação de serviços a entidades externas, nomeadamente dos processos de avaliação e monitorização da performance desportiva em clubes Desportivos, associações distritais, Federações e IPDJ </t>
  </si>
  <si>
    <t xml:space="preserve">Membro de equipas de prestação de serviços a entidades externas, nomeadamente dos processos de avaliação e monitorização da performance desportiva em clubes Desportivos, associações distritais, federações e IPDJ </t>
  </si>
  <si>
    <t>Autor de artigos científicos publicados em revistas indexadas na Clarivate (JCR) e/ou SCOPUS  na área do Treino Desportivo - Futebol</t>
  </si>
  <si>
    <t xml:space="preserve">Autor de artigos científicos na área do Treino Desportivo - Futebol: outros indexantes </t>
  </si>
  <si>
    <t>Editor ou autor de livros  indexados em JCR, SCOPUS e/ou SJR na área do Treino Desportivo - Futebol</t>
  </si>
  <si>
    <t>Autor de capítulos de livros de cariz científico de circulação internacional, indexada WoS ou SCOPUS na área do Treino Desportivo - Futebol</t>
  </si>
  <si>
    <t>Editor ou autor de livro com ISBN na área do Treino Desportivo - Futebol</t>
  </si>
  <si>
    <t>Autor ou co-autor de capitulos de livro com ISBN na área do Treino Desportivo - Futebol</t>
  </si>
  <si>
    <t>Investigador responsável ou corresponsável por projeto financiado por entidade externa (ex: FCT; ANI; projetos Europeus) na área do Treino Desportivo - Futebol</t>
  </si>
  <si>
    <t>Membro integrado da equipa de investigação de projeto financiado por entidade externa (ex: FCT; ANI; projetos Europeus) na área do Treino Desportivo - Futebol</t>
  </si>
  <si>
    <t>Comunicações de artigos técnico-científicos, na área do Treino Desportivo - Futebol, com publicação em atas de congressos internacionais com arbitragem, indexada WoS ou SCOPUS</t>
  </si>
  <si>
    <t>Comunicações de artigos técnico-científicos, na área  do Treino Desportivo - Futebol, com publicação em atas de congressos internacionais com arbitragem, não indexada</t>
  </si>
  <si>
    <t>Membro de Júri de provas de mestrado na área do Treino Desportivo - Futebol</t>
  </si>
  <si>
    <t>Membro de Júri de provas de mestrado em outras áreas das Ciências do Desporto</t>
  </si>
  <si>
    <t>Membro de Júri de provas de CTeSP ou de licenciatura na área do Treino Desportivo</t>
  </si>
  <si>
    <t>Orientador ou coorientador de dissertações/estágios/projetos de mestrado na área do Treino Desportivo - Futebol</t>
  </si>
  <si>
    <t>1 pt/formação</t>
  </si>
  <si>
    <t>Colaborador em projetos I&amp;D com financiamento externo na área do Treino Desportivo (não possui vínculo laboral com a entidade proponente ou parceira do projeto que recebe o financiamento)</t>
  </si>
  <si>
    <t>Membro de Júri de provas doutoramento na área do Treino Desportivo - Futebol</t>
  </si>
  <si>
    <t>Membro de equipas técnicas em outras modalidades desportivas (ex.: treinador, fisiologista, analista de jogo)</t>
  </si>
  <si>
    <t>Número de unidades curriculares distintas leccionadas em outras áreas das Ciências do Desporto, desde que incluidas no serviço docente</t>
  </si>
  <si>
    <t>Autor de artigos científicos publicados em revistas indexadas na Clarivate (JCR) e/ou SCOPUS em outras áreas do Treino Desportivo</t>
  </si>
  <si>
    <t>Editor ou autor de livros indexados em JCR, SCOPUS e/ou SJR, com ISBN na área do Treino Desportivo em outras áreas do Treino Desportivo</t>
  </si>
  <si>
    <t>Autor de capítulos de livros de cariz científico de circulação internacional, indexada WoS ou SCOPUS em outras áreas do Treino Desportivo</t>
  </si>
  <si>
    <t>Editor ou autor de livro  com ISBN em outras áreas do Treino Desportivo</t>
  </si>
  <si>
    <t>Investigador responsável ou corresponsável por projeto financiado por entidade externa (ex: FCT; ANI; projetos Europeus) em outras áreas do Treino Desportivo</t>
  </si>
  <si>
    <t>Membro integrado da equipa de investigação de projeto financiado por entidade externa (ex: FCT; ANI; projetos Europeus)  em outras áreas do Treino Desportivo</t>
  </si>
  <si>
    <t>Comunicações de artigos técnico-científicos, em outras áreas do Treino Desportivo, com publicação em atas de congressos internacionais com arbitragem, indexada WoS ou SCOPUS</t>
  </si>
  <si>
    <t>Comunicações de artigos técnico-científicos,em outras áreas do Treino Desportivo, com publicação em atas de congressos nacionais com arbitragem</t>
  </si>
  <si>
    <t>Orientador ou coorientador de dissertações/estágios/projetos de mestrado em outras áreas do Treino Desportivo</t>
  </si>
  <si>
    <t>Orientador ou coorientador de dissertações/estágios/projetos de mestrado em outras áreas das Ciências do Desporto</t>
  </si>
  <si>
    <t>Membro de Júri de provas doutoramento em outras áreas do Treino Desportivo</t>
  </si>
  <si>
    <t>Membro de Júri de provas de mestrado em outras áreas do Treino Desportivo</t>
  </si>
  <si>
    <t>2,5 pts por arguição</t>
  </si>
  <si>
    <t>Autor ou coautor de livros/capítulos técnico/pedagógico com ISBN em outras áreas do Treino Desportivo (não considerado na dimensão científica)</t>
  </si>
  <si>
    <t/>
  </si>
  <si>
    <t>até 3  pts por artigo</t>
  </si>
  <si>
    <t>até 2,5  pts por artigo</t>
  </si>
  <si>
    <t>até 0,75 pts por obra</t>
  </si>
  <si>
    <t>até 2,5  pts por obra</t>
  </si>
  <si>
    <t>até 2 pts por obra</t>
  </si>
  <si>
    <t>até 1,75  pts por capítulo</t>
  </si>
  <si>
    <t>até 1,5  pts por capítulo</t>
  </si>
  <si>
    <t>até 1,75 pts por obra</t>
  </si>
  <si>
    <t>até 1,25 pts por obra</t>
  </si>
  <si>
    <t>até 2 pts/ano/projeto</t>
  </si>
  <si>
    <t>até 1,5 pts/ano/projeto</t>
  </si>
  <si>
    <t>até 1 pts/ano/projeto</t>
  </si>
  <si>
    <t>até 0,75 pts/ano/projeto</t>
  </si>
  <si>
    <t>até 0,25 pts/ano/projeto</t>
  </si>
  <si>
    <t>até 2  pts por comunicação</t>
  </si>
  <si>
    <t>até 1,5  pts por comunicação</t>
  </si>
  <si>
    <t>até 1 pts por comunicação</t>
  </si>
  <si>
    <t>até 0,75 pts por comunicação</t>
  </si>
  <si>
    <t xml:space="preserve"> 3 pts membro</t>
  </si>
  <si>
    <t xml:space="preserve"> 1,5 pts/ano</t>
  </si>
  <si>
    <t>até 1 pts/ publicação</t>
  </si>
  <si>
    <t>até 2 pts/publicação</t>
  </si>
  <si>
    <t>até 3 pts/publicação</t>
  </si>
  <si>
    <r>
      <t xml:space="preserve">5- Para guardar este ficheiro Excel em versão PDF, ir ao menu "Ficheiro", escolher a opção "imprimir" e, depois, escolha "Microsoft print to pdf" (ou equivalente noutros sistemas) e de, seguida, nas Definições, a opção "Imprimir livro inteiro". </t>
    </r>
    <r>
      <rPr>
        <b/>
        <sz val="12"/>
        <color theme="1"/>
        <rFont val="Aptos Narrow"/>
        <family val="2"/>
        <scheme val="minor"/>
      </rPr>
      <t>Verifique se o pdf está completo e tem todas as folhas do ficheiro Excel.</t>
    </r>
  </si>
  <si>
    <t>Nº de elementos a pontuar (apenas número)</t>
  </si>
  <si>
    <t>Nº  de elementos a pontuar (apenas número)</t>
  </si>
  <si>
    <t>Detentor de título profissional de treinador de desporto - Futebol (grau  II)</t>
  </si>
  <si>
    <t>Detentor de título profissional de treinador de desporto - Futebol (grau IV)</t>
  </si>
  <si>
    <t>Detentor de título profissional de treinador de desporto - Futebol (grau III)</t>
  </si>
  <si>
    <t xml:space="preserve">2  pts </t>
  </si>
  <si>
    <t>3  pts</t>
  </si>
  <si>
    <t>Tempo de serviço em instituições de ensino superior (equivalente a tempo integral)</t>
  </si>
  <si>
    <t>1,5 pts/ano/tempo integral</t>
  </si>
  <si>
    <t>Níveis de formação que lecionou (ex: CTESP, licenciatura, mestrado, doutoramento)</t>
  </si>
  <si>
    <t>Treinador de equipas de futebol de formação com participação em campeonatos associativos (sub 11 a sub-19) </t>
  </si>
  <si>
    <t xml:space="preserve">Coordenador técnico de equipas de formação na modalidade de futebol, treinador de equipas de futebol de formação (sub 7 e sub-9)  </t>
  </si>
  <si>
    <t>1,5 pts/ano</t>
  </si>
  <si>
    <t>treinador principal (3 pts/ano)</t>
  </si>
  <si>
    <t>treinador-adjunto (3 pts/ano)</t>
  </si>
  <si>
    <t>treinador-adjunto (2,5 pts/ano)</t>
  </si>
  <si>
    <t>treinador principal (3,5 pts/ano)</t>
  </si>
  <si>
    <t>treinador de guarda-redes, preparador físico/fisiologista, analista de jogo (2,5 pts/ano)</t>
  </si>
  <si>
    <t>treinador de guarda-redes, preparador físico/fisiologista, analista de jogo (2 pts/ano)</t>
  </si>
  <si>
    <t>treinador principal (2,5 pts/ano)</t>
  </si>
  <si>
    <t>treinador-adjunto (2 pts/ano)</t>
  </si>
  <si>
    <t>treinador de guarda-redes, preparador físico/fisiologista, analista de jogo (1,5 pts/ano)</t>
  </si>
  <si>
    <t>treinador principal (2 pts/ano)</t>
  </si>
  <si>
    <t>treinador-adjunto (1,5 pts/ano)</t>
  </si>
  <si>
    <t>treinador de guarda-redes, preparador físico/fisiologista, analista de jogo (1 pts/ano)</t>
  </si>
  <si>
    <t>Exercício efetivo de funções técnicas em equipas de futebol integradas em campeonatos nacionais profissionais masculinos (1.ª, 2.ª e 3.ª ligas, ou equivalentes reconhecidos internacionalmente), liga feminina (ou equivalente reconhecido internacionalmente) ou em seleções nacionais A na modalidade de futebol</t>
  </si>
  <si>
    <t>Exercício efetivo de funções técnicas em equipas de clubes participantes nos campeonatos nacionais de seniores, sub-23 e juniores A, campeonatos nacionais II e III – div. fut. feminino ou em seleções nacionais de futebol dos escalões sub-17 a sub-23</t>
  </si>
  <si>
    <t>Exercício efetivo de funções técnicas em equipas de futebol de juniores masculinos B e C ou liga feminina júnior A ou em seleções nacionais de futebol dos escalões sub-14 a sub-16</t>
  </si>
  <si>
    <t>Exercício efetivo de funções técnicas equipas de futebol sénior nos campeonatos distritais</t>
  </si>
  <si>
    <t>limite</t>
  </si>
  <si>
    <t>10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</si>
</sst>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6"/>
      <name val="Calibri"/>
      <family val="2"/>
    </font>
    <font>
      <sz val="12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49961851863155"/>
        <bgColor indexed="64"/>
      </patternFill>
    </fill>
    <fill>
      <patternFill patternType="solid">
        <fgColor rgb="FFB0D07C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left" wrapText="1"/>
    </xf>
    <xf numFmtId="0" fontId="14" fillId="5" borderId="0" xfId="0" applyFont="1" applyFill="1" applyAlignment="1">
      <alignment horizontal="left"/>
    </xf>
    <xf numFmtId="0" fontId="14" fillId="5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0" fillId="5" borderId="0" xfId="0" applyFill="1" applyAlignment="1">
      <alignment horizontal="left"/>
    </xf>
    <xf numFmtId="0" fontId="10" fillId="5" borderId="0" xfId="0" applyFont="1" applyFill="1" applyAlignment="1">
      <alignment horizontal="center" vertical="center" wrapText="1"/>
    </xf>
    <xf numFmtId="0" fontId="3" fillId="6" borderId="0" xfId="0" applyFont="1" applyFill="1"/>
    <xf numFmtId="0" fontId="12" fillId="6" borderId="0" xfId="0" applyFont="1" applyFill="1" applyAlignment="1">
      <alignment wrapText="1"/>
    </xf>
    <xf numFmtId="0" fontId="5" fillId="6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0" fillId="4" borderId="0" xfId="0" applyFill="1" applyAlignment="1">
      <alignment horizontal="right"/>
    </xf>
    <xf numFmtId="0" fontId="0" fillId="0" borderId="1" xfId="0" applyBorder="1"/>
    <xf numFmtId="0" fontId="6" fillId="4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5" fillId="8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right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8" borderId="1" xfId="0" applyFont="1" applyFill="1" applyBorder="1"/>
    <xf numFmtId="0" fontId="14" fillId="5" borderId="0" xfId="0" applyFont="1" applyFill="1"/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3" fillId="13" borderId="1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vertical="center"/>
    </xf>
    <xf numFmtId="0" fontId="5" fillId="12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10" borderId="1" xfId="0" applyFont="1" applyFill="1" applyBorder="1" applyAlignment="1">
      <alignment horizontal="right" vertical="center"/>
    </xf>
    <xf numFmtId="0" fontId="4" fillId="13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 applyProtection="1">
      <alignment vertical="center"/>
      <protection locked="0"/>
    </xf>
    <xf numFmtId="0" fontId="15" fillId="9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horizontal="center"/>
    </xf>
    <xf numFmtId="0" fontId="3" fillId="12" borderId="1" xfId="0" applyFont="1" applyFill="1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left"/>
    </xf>
    <xf numFmtId="0" fontId="14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left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6" borderId="9" xfId="0" applyFont="1" applyFill="1" applyBorder="1" applyAlignment="1">
      <alignment horizontal="center" vertical="top" wrapText="1"/>
    </xf>
    <xf numFmtId="0" fontId="3" fillId="6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7" fillId="4" borderId="1" xfId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13" borderId="7" xfId="0" applyFont="1" applyFill="1" applyBorder="1" applyAlignment="1">
      <alignment horizontal="right" vertical="center" indent="1"/>
    </xf>
    <xf numFmtId="0" fontId="3" fillId="13" borderId="8" xfId="0" applyFont="1" applyFill="1" applyBorder="1" applyAlignment="1">
      <alignment horizontal="right" vertical="center" indent="1"/>
    </xf>
    <xf numFmtId="0" fontId="3" fillId="13" borderId="3" xfId="0" applyFont="1" applyFill="1" applyBorder="1" applyAlignment="1">
      <alignment horizontal="right" vertical="center" indent="1"/>
    </xf>
    <xf numFmtId="0" fontId="3" fillId="13" borderId="7" xfId="0" applyFont="1" applyFill="1" applyBorder="1" applyAlignment="1">
      <alignment horizontal="right" vertical="center"/>
    </xf>
    <xf numFmtId="0" fontId="3" fillId="13" borderId="3" xfId="0" applyFont="1" applyFill="1" applyBorder="1" applyAlignment="1">
      <alignment horizontal="right" vertical="center"/>
    </xf>
    <xf numFmtId="0" fontId="3" fillId="13" borderId="8" xfId="0" applyFont="1" applyFill="1" applyBorder="1" applyAlignment="1">
      <alignment horizontal="right" vertical="center"/>
    </xf>
    <xf numFmtId="0" fontId="3" fillId="7" borderId="7" xfId="0" applyFont="1" applyFill="1" applyBorder="1" applyAlignment="1">
      <alignment horizontal="right" vertical="center" indent="1"/>
    </xf>
    <xf numFmtId="0" fontId="3" fillId="7" borderId="8" xfId="0" applyFont="1" applyFill="1" applyBorder="1" applyAlignment="1">
      <alignment horizontal="right" vertical="center" indent="1"/>
    </xf>
    <xf numFmtId="0" fontId="3" fillId="7" borderId="3" xfId="0" applyFont="1" applyFill="1" applyBorder="1" applyAlignment="1">
      <alignment horizontal="right" vertical="center" indent="1"/>
    </xf>
    <xf numFmtId="0" fontId="3" fillId="7" borderId="7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7CF7-64DA-4B79-8B90-129478F100E6}">
  <dimension ref="A2:P20"/>
  <sheetViews>
    <sheetView zoomScale="115" zoomScaleNormal="115" workbookViewId="0">
      <selection activeCell="R15" sqref="R15"/>
    </sheetView>
  </sheetViews>
  <sheetFormatPr defaultRowHeight="15" x14ac:dyDescent="0.25"/>
  <sheetData>
    <row r="2" spans="1:16" ht="15.75" x14ac:dyDescent="0.2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60"/>
      <c r="K2" s="60"/>
      <c r="L2" s="60"/>
      <c r="M2" s="60"/>
      <c r="N2" s="60"/>
      <c r="O2" s="60"/>
      <c r="P2" s="60"/>
    </row>
    <row r="3" spans="1:16" ht="15.75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15.75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15.75" x14ac:dyDescent="0.25">
      <c r="A5" s="119" t="s">
        <v>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6" ht="15.75" x14ac:dyDescent="0.25">
      <c r="A6" s="60"/>
      <c r="B6" s="119" t="s">
        <v>2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15.75" x14ac:dyDescent="0.25">
      <c r="A7" s="60"/>
      <c r="B7" s="119" t="s">
        <v>3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spans="1:16" ht="15.75" x14ac:dyDescent="0.25">
      <c r="A8" s="60"/>
      <c r="B8" s="119" t="s">
        <v>4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5.75" x14ac:dyDescent="0.25">
      <c r="A9" s="60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120" t="s">
        <v>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</row>
    <row r="11" spans="1:16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</row>
    <row r="12" spans="1:16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x14ac:dyDescent="0.25">
      <c r="A13" s="118" t="s">
        <v>6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</row>
    <row r="14" spans="1:16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.75" x14ac:dyDescent="0.25">
      <c r="A15" s="119" t="s">
        <v>7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spans="1:16" ht="15.75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6" x14ac:dyDescent="0.25">
      <c r="A17" s="120" t="s">
        <v>245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</row>
    <row r="18" spans="1:16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</row>
    <row r="20" spans="1:16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</sheetData>
  <mergeCells count="9">
    <mergeCell ref="A13:P13"/>
    <mergeCell ref="A15:P15"/>
    <mergeCell ref="A17:P18"/>
    <mergeCell ref="A2:I2"/>
    <mergeCell ref="A5:P5"/>
    <mergeCell ref="B6:P6"/>
    <mergeCell ref="B7:P7"/>
    <mergeCell ref="B8:P8"/>
    <mergeCell ref="A10:P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949B-9CBA-430E-82BF-8687544720B9}">
  <dimension ref="A2:X37"/>
  <sheetViews>
    <sheetView topLeftCell="A18" workbookViewId="0"/>
  </sheetViews>
  <sheetFormatPr defaultRowHeight="15" x14ac:dyDescent="0.25"/>
  <cols>
    <col min="1" max="1" width="44.85546875" bestFit="1" customWidth="1"/>
  </cols>
  <sheetData>
    <row r="2" spans="1:12" ht="18.75" x14ac:dyDescent="0.25">
      <c r="A2" s="125" t="s">
        <v>8</v>
      </c>
      <c r="B2" s="125"/>
      <c r="C2" s="125"/>
      <c r="D2" s="125"/>
      <c r="E2" s="125"/>
      <c r="F2" s="125"/>
      <c r="G2" s="125"/>
      <c r="H2" s="125"/>
    </row>
    <row r="3" spans="1:12" ht="15.75" x14ac:dyDescent="0.25">
      <c r="B3" s="126"/>
      <c r="C3" s="126"/>
      <c r="D3" s="126"/>
      <c r="E3" s="126"/>
      <c r="F3" s="126"/>
      <c r="G3" s="126"/>
      <c r="H3" s="126"/>
    </row>
    <row r="4" spans="1:12" ht="15.75" x14ac:dyDescent="0.25">
      <c r="B4" s="18"/>
      <c r="C4" s="18"/>
      <c r="D4" s="18"/>
      <c r="E4" s="18"/>
      <c r="F4" s="18"/>
      <c r="G4" s="18"/>
      <c r="H4" s="18"/>
    </row>
    <row r="5" spans="1:12" x14ac:dyDescent="0.25">
      <c r="B5" s="127"/>
      <c r="C5" s="127"/>
      <c r="D5" s="127"/>
      <c r="E5" s="127"/>
      <c r="F5" s="19"/>
      <c r="G5" s="19"/>
      <c r="H5" s="19"/>
    </row>
    <row r="6" spans="1:12" x14ac:dyDescent="0.25">
      <c r="B6" s="20"/>
      <c r="C6" s="20"/>
      <c r="D6" s="19"/>
      <c r="E6" s="19"/>
      <c r="F6" s="19"/>
      <c r="G6" s="19"/>
      <c r="H6" s="19"/>
    </row>
    <row r="7" spans="1:12" x14ac:dyDescent="0.25">
      <c r="A7" s="21" t="s">
        <v>9</v>
      </c>
      <c r="B7" s="128"/>
      <c r="C7" s="129"/>
      <c r="D7" s="129"/>
      <c r="E7" s="129"/>
      <c r="F7" s="129"/>
      <c r="G7" s="129"/>
      <c r="H7" s="130"/>
    </row>
    <row r="8" spans="1:12" x14ac:dyDescent="0.25">
      <c r="A8" s="22"/>
      <c r="B8" s="23"/>
      <c r="C8" s="23"/>
      <c r="D8" s="23"/>
      <c r="E8" s="23"/>
      <c r="F8" s="23"/>
      <c r="G8" s="23"/>
      <c r="H8" s="23"/>
    </row>
    <row r="9" spans="1:12" x14ac:dyDescent="0.25">
      <c r="A9" s="21" t="s">
        <v>10</v>
      </c>
      <c r="B9" s="122"/>
      <c r="C9" s="122"/>
      <c r="D9" s="122"/>
      <c r="E9" s="122"/>
      <c r="F9" s="122"/>
      <c r="G9" s="122"/>
      <c r="H9" s="122"/>
    </row>
    <row r="10" spans="1:12" x14ac:dyDescent="0.25">
      <c r="A10" s="22"/>
      <c r="B10" s="23"/>
      <c r="C10" s="23"/>
      <c r="D10" s="23"/>
      <c r="E10" s="23"/>
      <c r="F10" s="23"/>
      <c r="G10" s="23"/>
      <c r="H10" s="23"/>
    </row>
    <row r="11" spans="1:12" x14ac:dyDescent="0.25">
      <c r="A11" s="21" t="s">
        <v>11</v>
      </c>
      <c r="B11" s="122"/>
      <c r="C11" s="122"/>
      <c r="D11" s="122"/>
      <c r="E11" s="123" t="s">
        <v>12</v>
      </c>
      <c r="F11" s="124"/>
      <c r="G11" s="124"/>
      <c r="H11" s="124"/>
      <c r="I11" s="124"/>
      <c r="J11" s="124"/>
      <c r="K11" s="124"/>
      <c r="L11" s="124"/>
    </row>
    <row r="12" spans="1:12" x14ac:dyDescent="0.25">
      <c r="B12" s="24"/>
      <c r="C12" s="24"/>
      <c r="D12" s="24"/>
      <c r="E12" s="23"/>
      <c r="F12" s="23"/>
      <c r="G12" s="23"/>
      <c r="H12" s="23"/>
    </row>
    <row r="13" spans="1:12" x14ac:dyDescent="0.25">
      <c r="A13" s="21" t="s">
        <v>13</v>
      </c>
      <c r="B13" s="122"/>
      <c r="C13" s="122"/>
      <c r="D13" s="122"/>
      <c r="E13" s="122"/>
      <c r="F13" s="122"/>
      <c r="G13" s="122"/>
      <c r="H13" s="122"/>
    </row>
    <row r="14" spans="1:12" x14ac:dyDescent="0.25">
      <c r="A14" s="21"/>
      <c r="B14" s="23"/>
      <c r="C14" s="23"/>
      <c r="D14" s="23"/>
      <c r="E14" s="23"/>
      <c r="F14" s="23"/>
      <c r="G14" s="23"/>
      <c r="H14" s="23"/>
    </row>
    <row r="15" spans="1:12" x14ac:dyDescent="0.25">
      <c r="A15" s="21" t="s">
        <v>14</v>
      </c>
      <c r="B15" s="122"/>
      <c r="C15" s="122"/>
      <c r="D15" s="122"/>
      <c r="E15" s="122"/>
      <c r="F15" s="122"/>
      <c r="G15" s="23"/>
      <c r="H15" s="23"/>
    </row>
    <row r="16" spans="1:12" x14ac:dyDescent="0.25">
      <c r="A16" s="21"/>
      <c r="B16" s="23"/>
      <c r="C16" s="23"/>
      <c r="D16" s="23"/>
      <c r="E16" s="23"/>
      <c r="F16" s="23"/>
      <c r="G16" s="23"/>
      <c r="H16" s="23"/>
    </row>
    <row r="17" spans="1:24" x14ac:dyDescent="0.25">
      <c r="A17" s="21" t="s">
        <v>15</v>
      </c>
      <c r="B17" s="122"/>
      <c r="C17" s="122"/>
      <c r="D17" s="122"/>
      <c r="E17" s="122"/>
      <c r="F17" s="122"/>
      <c r="G17" s="23"/>
      <c r="H17" s="23"/>
    </row>
    <row r="18" spans="1:24" x14ac:dyDescent="0.25">
      <c r="A18" s="21"/>
      <c r="B18" s="23"/>
      <c r="C18" s="23"/>
      <c r="D18" s="23"/>
      <c r="E18" s="23"/>
      <c r="F18" s="23"/>
      <c r="G18" s="23"/>
      <c r="H18" s="23"/>
    </row>
    <row r="19" spans="1:24" x14ac:dyDescent="0.25">
      <c r="A19" s="21" t="s">
        <v>16</v>
      </c>
      <c r="B19" s="122"/>
      <c r="C19" s="122"/>
      <c r="D19" s="122"/>
      <c r="E19" s="23"/>
      <c r="F19" s="23"/>
      <c r="G19" s="23"/>
      <c r="H19" s="23"/>
    </row>
    <row r="20" spans="1:24" x14ac:dyDescent="0.25">
      <c r="A20" s="21"/>
      <c r="B20" s="23"/>
      <c r="C20" s="23"/>
      <c r="D20" s="23"/>
      <c r="E20" s="23"/>
      <c r="F20" s="23"/>
      <c r="G20" s="23"/>
      <c r="H20" s="23"/>
    </row>
    <row r="21" spans="1:24" x14ac:dyDescent="0.25">
      <c r="A21" s="21" t="s">
        <v>17</v>
      </c>
      <c r="B21" s="131"/>
      <c r="C21" s="122"/>
      <c r="D21" s="122"/>
      <c r="E21" s="23"/>
      <c r="F21" s="23"/>
      <c r="G21" s="23"/>
      <c r="H21" s="23"/>
    </row>
    <row r="22" spans="1:24" x14ac:dyDescent="0.25">
      <c r="B22" s="25"/>
      <c r="C22" s="25"/>
      <c r="D22" s="25"/>
      <c r="E22" s="25"/>
      <c r="F22" s="25"/>
      <c r="G22" s="25"/>
      <c r="H22" s="25"/>
    </row>
    <row r="25" spans="1:24" x14ac:dyDescent="0.25">
      <c r="A25" s="21" t="s">
        <v>18</v>
      </c>
      <c r="B25" s="26"/>
      <c r="C25" s="26"/>
    </row>
    <row r="26" spans="1:24" ht="15.75" x14ac:dyDescent="0.25">
      <c r="B26" s="133" t="s">
        <v>19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2" t="s">
        <v>20</v>
      </c>
      <c r="Q26" s="132"/>
      <c r="R26" s="132"/>
      <c r="S26" s="132"/>
      <c r="T26" s="132"/>
      <c r="U26" s="132"/>
      <c r="V26" s="132"/>
      <c r="W26" s="132"/>
      <c r="X26" s="132"/>
    </row>
    <row r="27" spans="1:24" ht="15.75" x14ac:dyDescent="0.25">
      <c r="B27" s="133" t="s">
        <v>21</v>
      </c>
      <c r="C27" s="133"/>
      <c r="D27" s="133"/>
      <c r="E27" s="133" t="s">
        <v>22</v>
      </c>
      <c r="F27" s="133"/>
      <c r="G27" s="133"/>
      <c r="H27" s="133" t="s">
        <v>23</v>
      </c>
      <c r="I27" s="133"/>
      <c r="J27" s="133"/>
      <c r="K27" s="133"/>
      <c r="L27" s="1" t="s">
        <v>24</v>
      </c>
      <c r="M27" s="133" t="s">
        <v>25</v>
      </c>
      <c r="N27" s="133"/>
      <c r="O27" s="133"/>
      <c r="P27" s="134" t="s">
        <v>26</v>
      </c>
      <c r="Q27" s="134"/>
      <c r="R27" s="134" t="s">
        <v>27</v>
      </c>
      <c r="S27" s="134"/>
      <c r="T27" s="134"/>
      <c r="U27" s="134"/>
      <c r="V27" s="134"/>
      <c r="W27" s="134"/>
      <c r="X27" s="134"/>
    </row>
    <row r="29" spans="1:24" ht="30" customHeight="1" x14ac:dyDescent="0.25">
      <c r="A29" s="27" t="s">
        <v>28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28"/>
      <c r="M29" s="136"/>
      <c r="N29" s="136"/>
      <c r="O29" s="136"/>
      <c r="P29" s="135"/>
      <c r="Q29" s="135"/>
      <c r="R29" s="135"/>
      <c r="S29" s="135"/>
      <c r="T29" s="135"/>
      <c r="U29" s="135"/>
      <c r="V29" s="135"/>
      <c r="W29" s="135"/>
      <c r="X29" s="135"/>
    </row>
    <row r="30" spans="1:24" x14ac:dyDescent="0.25">
      <c r="A30" s="22"/>
    </row>
    <row r="31" spans="1:24" x14ac:dyDescent="0.25">
      <c r="A31" s="27" t="s">
        <v>29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28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</row>
    <row r="32" spans="1:24" x14ac:dyDescent="0.25">
      <c r="A32" s="22"/>
    </row>
    <row r="33" spans="1:24" x14ac:dyDescent="0.25">
      <c r="A33" s="27" t="s">
        <v>30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28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</row>
    <row r="34" spans="1:24" x14ac:dyDescent="0.25">
      <c r="A34" s="22"/>
    </row>
    <row r="35" spans="1:24" ht="45" customHeight="1" x14ac:dyDescent="0.25">
      <c r="A35" s="27" t="s">
        <v>31</v>
      </c>
      <c r="B35" s="135"/>
      <c r="C35" s="135"/>
      <c r="D35" s="135"/>
      <c r="E35" s="136"/>
      <c r="F35" s="136"/>
      <c r="G35" s="136"/>
      <c r="H35" s="135"/>
      <c r="I35" s="135"/>
      <c r="J35" s="135"/>
      <c r="K35" s="135"/>
      <c r="L35" s="28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</row>
    <row r="36" spans="1:24" x14ac:dyDescent="0.25">
      <c r="A36" s="22"/>
    </row>
    <row r="37" spans="1:24" x14ac:dyDescent="0.25">
      <c r="A37" s="22"/>
    </row>
  </sheetData>
  <mergeCells count="44">
    <mergeCell ref="R35:X35"/>
    <mergeCell ref="B33:D33"/>
    <mergeCell ref="E33:G33"/>
    <mergeCell ref="H33:K33"/>
    <mergeCell ref="M33:O33"/>
    <mergeCell ref="P33:Q33"/>
    <mergeCell ref="R33:X33"/>
    <mergeCell ref="B35:D35"/>
    <mergeCell ref="E35:G35"/>
    <mergeCell ref="H35:K35"/>
    <mergeCell ref="M35:O35"/>
    <mergeCell ref="P35:Q35"/>
    <mergeCell ref="R31:X31"/>
    <mergeCell ref="B29:D29"/>
    <mergeCell ref="E29:G29"/>
    <mergeCell ref="H29:K29"/>
    <mergeCell ref="M29:O29"/>
    <mergeCell ref="P29:Q29"/>
    <mergeCell ref="R29:X29"/>
    <mergeCell ref="B31:D31"/>
    <mergeCell ref="E31:G31"/>
    <mergeCell ref="H31:K31"/>
    <mergeCell ref="M31:O31"/>
    <mergeCell ref="P31:Q31"/>
    <mergeCell ref="P26:X26"/>
    <mergeCell ref="B27:D27"/>
    <mergeCell ref="E27:G27"/>
    <mergeCell ref="H27:K27"/>
    <mergeCell ref="M27:O27"/>
    <mergeCell ref="P27:Q27"/>
    <mergeCell ref="R27:X27"/>
    <mergeCell ref="B26:O26"/>
    <mergeCell ref="B13:H13"/>
    <mergeCell ref="B15:F15"/>
    <mergeCell ref="B17:F17"/>
    <mergeCell ref="B19:D19"/>
    <mergeCell ref="B21:D21"/>
    <mergeCell ref="B11:D11"/>
    <mergeCell ref="E11:L11"/>
    <mergeCell ref="A2:H2"/>
    <mergeCell ref="B3:H3"/>
    <mergeCell ref="B5:E5"/>
    <mergeCell ref="B7:H7"/>
    <mergeCell ref="B9:H9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52B3-F7EA-471C-8361-3E92A96482D9}">
  <sheetPr>
    <pageSetUpPr fitToPage="1"/>
  </sheetPr>
  <dimension ref="A1:S140"/>
  <sheetViews>
    <sheetView tabSelected="1" topLeftCell="D126" zoomScale="90" zoomScaleNormal="90" workbookViewId="0">
      <selection activeCell="L25" sqref="L25"/>
    </sheetView>
  </sheetViews>
  <sheetFormatPr defaultRowHeight="15" x14ac:dyDescent="0.25"/>
  <cols>
    <col min="1" max="1" width="22.28515625" customWidth="1"/>
    <col min="2" max="2" width="24" style="5" customWidth="1"/>
    <col min="3" max="3" width="9.140625" style="15"/>
    <col min="4" max="4" width="144.5703125" style="16" customWidth="1"/>
    <col min="5" max="5" width="32.42578125" customWidth="1"/>
    <col min="6" max="6" width="11.140625" bestFit="1" customWidth="1"/>
    <col min="7" max="7" width="5" hidden="1" customWidth="1"/>
    <col min="8" max="8" width="5.42578125" hidden="1" customWidth="1"/>
    <col min="9" max="9" width="9.42578125" bestFit="1" customWidth="1"/>
    <col min="10" max="10" width="10.28515625" customWidth="1"/>
    <col min="11" max="11" width="9.140625" style="22"/>
    <col min="12" max="12" width="26.7109375" customWidth="1"/>
    <col min="13" max="13" width="10.5703125" customWidth="1"/>
    <col min="14" max="14" width="9.140625" customWidth="1"/>
    <col min="15" max="15" width="9.85546875" style="22" customWidth="1"/>
    <col min="16" max="16" width="21.7109375" customWidth="1"/>
  </cols>
  <sheetData>
    <row r="1" spans="1:19" s="16" customFormat="1" ht="13.5" x14ac:dyDescent="0.25">
      <c r="F1" s="33"/>
      <c r="G1" s="33"/>
      <c r="H1" s="33"/>
      <c r="I1" s="33"/>
      <c r="J1" s="34"/>
      <c r="K1" s="68"/>
      <c r="O1" s="68"/>
    </row>
    <row r="2" spans="1:19" s="16" customFormat="1" ht="18.399999999999999" customHeight="1" x14ac:dyDescent="0.25">
      <c r="B2" s="176" t="s">
        <v>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9" s="16" customFormat="1" ht="13.5" x14ac:dyDescent="0.25">
      <c r="F3" s="33"/>
      <c r="G3" s="33"/>
      <c r="H3" s="33"/>
      <c r="I3" s="33"/>
      <c r="J3" s="34"/>
      <c r="K3" s="68"/>
      <c r="O3" s="68"/>
    </row>
    <row r="4" spans="1:19" s="16" customFormat="1" ht="15.6" customHeight="1" x14ac:dyDescent="0.3">
      <c r="B4" s="177" t="s">
        <v>32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1:19" s="16" customFormat="1" ht="13.5" x14ac:dyDescent="0.25">
      <c r="E5" s="35"/>
      <c r="F5" s="35"/>
      <c r="G5" s="35"/>
      <c r="H5" s="35"/>
      <c r="I5" s="35"/>
      <c r="J5" s="35"/>
      <c r="K5" s="69"/>
      <c r="L5" s="35"/>
      <c r="O5" s="68"/>
    </row>
    <row r="6" spans="1:19" s="16" customFormat="1" ht="13.5" x14ac:dyDescent="0.25">
      <c r="E6" s="178"/>
      <c r="F6" s="178"/>
      <c r="G6" s="178"/>
      <c r="H6" s="178"/>
      <c r="I6" s="178"/>
      <c r="J6" s="34"/>
      <c r="K6" s="68"/>
      <c r="O6" s="68"/>
    </row>
    <row r="7" spans="1:19" s="16" customFormat="1" ht="27" customHeight="1" x14ac:dyDescent="0.25">
      <c r="B7" s="183" t="s">
        <v>33</v>
      </c>
      <c r="C7" s="184"/>
      <c r="D7" s="179"/>
      <c r="E7" s="179"/>
      <c r="F7" s="6"/>
      <c r="G7" s="6"/>
      <c r="H7" s="6"/>
      <c r="J7" s="6"/>
      <c r="K7" s="70"/>
      <c r="M7" s="6"/>
      <c r="N7" s="6"/>
      <c r="O7" s="68"/>
      <c r="P7" s="6"/>
      <c r="Q7" s="6"/>
      <c r="R7"/>
      <c r="S7"/>
    </row>
    <row r="8" spans="1:19" ht="15.6" customHeight="1" x14ac:dyDescent="0.25">
      <c r="E8" s="6"/>
      <c r="F8" s="6"/>
      <c r="G8" s="6"/>
      <c r="H8" s="6"/>
      <c r="I8" s="16"/>
      <c r="J8" s="6"/>
      <c r="K8" s="70"/>
      <c r="L8" s="16"/>
      <c r="M8" s="6"/>
      <c r="N8" s="6"/>
      <c r="O8" s="68"/>
      <c r="P8" s="6"/>
      <c r="Q8" s="6"/>
    </row>
    <row r="9" spans="1:19" x14ac:dyDescent="0.25">
      <c r="E9" s="6"/>
      <c r="F9" s="6"/>
      <c r="G9" s="6"/>
      <c r="H9" s="6"/>
      <c r="I9" s="16"/>
      <c r="J9" s="6"/>
      <c r="K9" s="70"/>
      <c r="L9" s="16"/>
      <c r="M9" s="6"/>
      <c r="N9" s="6"/>
      <c r="O9" s="68"/>
      <c r="P9" s="6"/>
      <c r="Q9" s="6"/>
    </row>
    <row r="10" spans="1:19" x14ac:dyDescent="0.25">
      <c r="E10" s="6"/>
      <c r="F10" s="6"/>
      <c r="G10" s="6"/>
      <c r="H10" s="6"/>
      <c r="I10" s="16"/>
      <c r="J10" s="6"/>
      <c r="K10" s="70"/>
      <c r="L10" s="16"/>
      <c r="M10" s="6"/>
      <c r="N10" s="6"/>
      <c r="O10" s="68"/>
      <c r="P10" s="6"/>
      <c r="Q10" s="6"/>
    </row>
    <row r="11" spans="1:19" x14ac:dyDescent="0.25">
      <c r="E11" s="6"/>
      <c r="F11" s="6"/>
      <c r="G11" s="6"/>
      <c r="H11" s="6"/>
      <c r="I11" s="180" t="s">
        <v>171</v>
      </c>
      <c r="J11" s="181"/>
      <c r="K11" s="181"/>
      <c r="L11" s="182"/>
      <c r="M11" s="30"/>
      <c r="N11" s="31"/>
      <c r="O11" s="71"/>
      <c r="P11" s="32"/>
    </row>
    <row r="12" spans="1:19" x14ac:dyDescent="0.25">
      <c r="A12" s="168" t="s">
        <v>34</v>
      </c>
      <c r="B12" s="171" t="s">
        <v>35</v>
      </c>
      <c r="C12" s="172" t="s">
        <v>36</v>
      </c>
      <c r="D12" s="172" t="s">
        <v>37</v>
      </c>
      <c r="E12" s="171" t="s">
        <v>38</v>
      </c>
      <c r="F12" s="193" t="s">
        <v>39</v>
      </c>
      <c r="G12" s="36"/>
      <c r="H12" s="36"/>
      <c r="I12" s="190" t="s">
        <v>40</v>
      </c>
      <c r="J12" s="191"/>
      <c r="K12" s="191"/>
      <c r="L12" s="192"/>
      <c r="M12" s="187" t="s">
        <v>41</v>
      </c>
      <c r="N12" s="188"/>
      <c r="O12" s="189"/>
      <c r="P12" s="185" t="s">
        <v>42</v>
      </c>
    </row>
    <row r="13" spans="1:19" ht="94.5" customHeight="1" x14ac:dyDescent="0.25">
      <c r="A13" s="169"/>
      <c r="B13" s="171"/>
      <c r="C13" s="172"/>
      <c r="D13" s="172"/>
      <c r="E13" s="171"/>
      <c r="F13" s="193"/>
      <c r="G13" s="36"/>
      <c r="H13" s="36" t="s">
        <v>275</v>
      </c>
      <c r="I13" s="10" t="s">
        <v>246</v>
      </c>
      <c r="J13" s="10" t="s">
        <v>43</v>
      </c>
      <c r="K13" s="10" t="s">
        <v>44</v>
      </c>
      <c r="L13" s="11" t="s">
        <v>45</v>
      </c>
      <c r="M13" s="9" t="s">
        <v>247</v>
      </c>
      <c r="N13" s="9" t="s">
        <v>46</v>
      </c>
      <c r="O13" s="9" t="s">
        <v>44</v>
      </c>
      <c r="P13" s="186"/>
    </row>
    <row r="14" spans="1:19" x14ac:dyDescent="0.25">
      <c r="A14" s="170"/>
      <c r="B14" s="12" t="s">
        <v>47</v>
      </c>
      <c r="C14" s="29" t="s">
        <v>48</v>
      </c>
      <c r="D14" s="29" t="s">
        <v>49</v>
      </c>
      <c r="E14" s="12" t="s">
        <v>50</v>
      </c>
      <c r="F14" s="13" t="s">
        <v>51</v>
      </c>
      <c r="G14" s="13"/>
      <c r="H14" s="13"/>
      <c r="I14" s="7" t="s">
        <v>52</v>
      </c>
      <c r="J14" s="7" t="s">
        <v>53</v>
      </c>
      <c r="K14" s="14" t="s">
        <v>54</v>
      </c>
      <c r="L14" s="7" t="s">
        <v>55</v>
      </c>
      <c r="M14" s="8"/>
      <c r="N14" s="8" t="s">
        <v>56</v>
      </c>
      <c r="O14" s="8" t="s">
        <v>57</v>
      </c>
      <c r="P14" s="8" t="s">
        <v>58</v>
      </c>
    </row>
    <row r="15" spans="1:19" ht="15" customHeight="1" x14ac:dyDescent="0.25">
      <c r="A15" s="168" t="s">
        <v>59</v>
      </c>
      <c r="B15" s="175" t="s">
        <v>60</v>
      </c>
      <c r="C15" s="150">
        <v>20</v>
      </c>
      <c r="D15" s="101" t="s">
        <v>188</v>
      </c>
      <c r="E15" s="37" t="s">
        <v>222</v>
      </c>
      <c r="F15" s="37" t="s">
        <v>61</v>
      </c>
      <c r="G15" s="37">
        <v>3</v>
      </c>
      <c r="H15" s="37" t="s">
        <v>221</v>
      </c>
      <c r="I15" s="102"/>
      <c r="J15" s="101">
        <f>$G15</f>
        <v>3</v>
      </c>
      <c r="K15" s="85">
        <f>MIN(I15*J15,$H15)</f>
        <v>0</v>
      </c>
      <c r="L15" s="102"/>
      <c r="M15" s="102"/>
      <c r="N15" s="101">
        <f>$G15</f>
        <v>3</v>
      </c>
      <c r="O15" s="49">
        <f>MIN(M15*N15,$H15)</f>
        <v>0</v>
      </c>
      <c r="P15" s="102"/>
    </row>
    <row r="16" spans="1:19" x14ac:dyDescent="0.25">
      <c r="A16" s="169"/>
      <c r="B16" s="175"/>
      <c r="C16" s="150"/>
      <c r="D16" s="101" t="s">
        <v>207</v>
      </c>
      <c r="E16" s="37" t="s">
        <v>223</v>
      </c>
      <c r="F16" s="37" t="s">
        <v>61</v>
      </c>
      <c r="G16" s="37">
        <v>2.5</v>
      </c>
      <c r="H16" s="37" t="s">
        <v>221</v>
      </c>
      <c r="I16" s="102"/>
      <c r="J16" s="38">
        <f t="shared" ref="J16:J24" si="0">$G16</f>
        <v>2.5</v>
      </c>
      <c r="K16" s="85">
        <f>MIN(I16*J16,$H16)</f>
        <v>0</v>
      </c>
      <c r="L16" s="72"/>
      <c r="M16" s="72"/>
      <c r="N16" s="38">
        <f t="shared" ref="N16:N24" si="1">$G16</f>
        <v>2.5</v>
      </c>
      <c r="O16" s="49">
        <f>MIN(M16*N16,$H16)</f>
        <v>0</v>
      </c>
      <c r="P16" s="72"/>
    </row>
    <row r="17" spans="1:16" x14ac:dyDescent="0.25">
      <c r="A17" s="169"/>
      <c r="B17" s="175"/>
      <c r="C17" s="150"/>
      <c r="D17" s="101" t="s">
        <v>189</v>
      </c>
      <c r="E17" s="37" t="s">
        <v>224</v>
      </c>
      <c r="F17" s="37" t="s">
        <v>62</v>
      </c>
      <c r="G17" s="37">
        <v>0.75</v>
      </c>
      <c r="H17" s="37">
        <v>6</v>
      </c>
      <c r="I17" s="102"/>
      <c r="J17" s="38">
        <f t="shared" si="0"/>
        <v>0.75</v>
      </c>
      <c r="K17" s="85">
        <f>MIN(I17*J17,$H17)</f>
        <v>0</v>
      </c>
      <c r="L17" s="72"/>
      <c r="M17" s="72"/>
      <c r="N17" s="38">
        <f t="shared" si="1"/>
        <v>0.75</v>
      </c>
      <c r="O17" s="49">
        <f>MIN(M17*N17,$H17)</f>
        <v>0</v>
      </c>
      <c r="P17" s="72"/>
    </row>
    <row r="18" spans="1:16" x14ac:dyDescent="0.25">
      <c r="A18" s="169"/>
      <c r="B18" s="175"/>
      <c r="C18" s="150"/>
      <c r="D18" s="101" t="s">
        <v>190</v>
      </c>
      <c r="E18" s="37" t="s">
        <v>225</v>
      </c>
      <c r="F18" s="37" t="s">
        <v>83</v>
      </c>
      <c r="G18" s="37">
        <v>2.5</v>
      </c>
      <c r="H18" s="37">
        <v>15</v>
      </c>
      <c r="I18" s="102"/>
      <c r="J18" s="38">
        <f t="shared" si="0"/>
        <v>2.5</v>
      </c>
      <c r="K18" s="85">
        <f>MIN(I18*J18,$H18)</f>
        <v>0</v>
      </c>
      <c r="L18" s="72"/>
      <c r="M18" s="72"/>
      <c r="N18" s="38">
        <f t="shared" si="1"/>
        <v>2.5</v>
      </c>
      <c r="O18" s="49">
        <f>MIN(M18*N18,$H18)</f>
        <v>0</v>
      </c>
      <c r="P18" s="72"/>
    </row>
    <row r="19" spans="1:16" x14ac:dyDescent="0.25">
      <c r="A19" s="169"/>
      <c r="B19" s="175"/>
      <c r="C19" s="150"/>
      <c r="D19" s="101" t="s">
        <v>208</v>
      </c>
      <c r="E19" s="37" t="s">
        <v>226</v>
      </c>
      <c r="F19" s="37" t="s">
        <v>135</v>
      </c>
      <c r="G19" s="37">
        <v>2</v>
      </c>
      <c r="H19" s="37">
        <v>12</v>
      </c>
      <c r="I19" s="102"/>
      <c r="J19" s="38">
        <f t="shared" si="0"/>
        <v>2</v>
      </c>
      <c r="K19" s="85">
        <f t="shared" ref="K19:K24" si="2">MIN(I19*J19,$H19)</f>
        <v>0</v>
      </c>
      <c r="L19" s="72"/>
      <c r="M19" s="72"/>
      <c r="N19" s="38">
        <f t="shared" si="1"/>
        <v>2</v>
      </c>
      <c r="O19" s="49">
        <f t="shared" ref="O19:O24" si="3">MIN(M19*N19,$H19)</f>
        <v>0</v>
      </c>
      <c r="P19" s="72"/>
    </row>
    <row r="20" spans="1:16" x14ac:dyDescent="0.25">
      <c r="A20" s="169"/>
      <c r="B20" s="175"/>
      <c r="C20" s="150"/>
      <c r="D20" s="40" t="s">
        <v>191</v>
      </c>
      <c r="E20" s="37" t="s">
        <v>227</v>
      </c>
      <c r="F20" s="37" t="s">
        <v>85</v>
      </c>
      <c r="G20" s="37">
        <v>1.75</v>
      </c>
      <c r="H20" s="37">
        <v>10</v>
      </c>
      <c r="I20" s="102"/>
      <c r="J20" s="38">
        <f t="shared" si="0"/>
        <v>1.75</v>
      </c>
      <c r="K20" s="85">
        <f t="shared" si="2"/>
        <v>0</v>
      </c>
      <c r="L20" s="72"/>
      <c r="M20" s="72"/>
      <c r="N20" s="38">
        <f t="shared" si="1"/>
        <v>1.75</v>
      </c>
      <c r="O20" s="49">
        <f t="shared" si="3"/>
        <v>0</v>
      </c>
      <c r="P20" s="72"/>
    </row>
    <row r="21" spans="1:16" x14ac:dyDescent="0.25">
      <c r="A21" s="169"/>
      <c r="B21" s="175"/>
      <c r="C21" s="150"/>
      <c r="D21" s="101" t="s">
        <v>209</v>
      </c>
      <c r="E21" s="37" t="s">
        <v>228</v>
      </c>
      <c r="F21" s="37" t="s">
        <v>85</v>
      </c>
      <c r="G21" s="37">
        <v>1.5</v>
      </c>
      <c r="H21" s="37">
        <v>10</v>
      </c>
      <c r="I21" s="102"/>
      <c r="J21" s="38">
        <f t="shared" si="0"/>
        <v>1.5</v>
      </c>
      <c r="K21" s="85">
        <f t="shared" si="2"/>
        <v>0</v>
      </c>
      <c r="L21" s="72"/>
      <c r="M21" s="72"/>
      <c r="N21" s="38">
        <f t="shared" si="1"/>
        <v>1.5</v>
      </c>
      <c r="O21" s="49">
        <f t="shared" si="3"/>
        <v>0</v>
      </c>
      <c r="P21" s="72"/>
    </row>
    <row r="22" spans="1:16" x14ac:dyDescent="0.25">
      <c r="A22" s="169"/>
      <c r="B22" s="175"/>
      <c r="C22" s="150"/>
      <c r="D22" s="40" t="s">
        <v>192</v>
      </c>
      <c r="E22" s="37" t="s">
        <v>229</v>
      </c>
      <c r="F22" s="37" t="s">
        <v>141</v>
      </c>
      <c r="G22" s="37">
        <v>1.75</v>
      </c>
      <c r="H22" s="37">
        <v>8</v>
      </c>
      <c r="I22" s="102"/>
      <c r="J22" s="38">
        <f t="shared" si="0"/>
        <v>1.75</v>
      </c>
      <c r="K22" s="85">
        <f t="shared" si="2"/>
        <v>0</v>
      </c>
      <c r="L22" s="72"/>
      <c r="M22" s="72"/>
      <c r="N22" s="38">
        <f t="shared" si="1"/>
        <v>1.75</v>
      </c>
      <c r="O22" s="49">
        <f t="shared" si="3"/>
        <v>0</v>
      </c>
      <c r="P22" s="72"/>
    </row>
    <row r="23" spans="1:16" x14ac:dyDescent="0.25">
      <c r="A23" s="169"/>
      <c r="B23" s="175"/>
      <c r="C23" s="150"/>
      <c r="D23" s="101" t="s">
        <v>210</v>
      </c>
      <c r="E23" s="37" t="s">
        <v>230</v>
      </c>
      <c r="F23" s="37" t="s">
        <v>141</v>
      </c>
      <c r="G23" s="37">
        <v>1.25</v>
      </c>
      <c r="H23" s="37">
        <v>8</v>
      </c>
      <c r="I23" s="102"/>
      <c r="J23" s="38">
        <f t="shared" si="0"/>
        <v>1.25</v>
      </c>
      <c r="K23" s="85">
        <f t="shared" si="2"/>
        <v>0</v>
      </c>
      <c r="L23" s="72"/>
      <c r="M23" s="72"/>
      <c r="N23" s="38">
        <f t="shared" si="1"/>
        <v>1.25</v>
      </c>
      <c r="O23" s="49">
        <f t="shared" si="3"/>
        <v>0</v>
      </c>
      <c r="P23" s="72"/>
    </row>
    <row r="24" spans="1:16" x14ac:dyDescent="0.25">
      <c r="A24" s="169"/>
      <c r="B24" s="175"/>
      <c r="C24" s="150"/>
      <c r="D24" s="101" t="s">
        <v>193</v>
      </c>
      <c r="E24" s="37" t="s">
        <v>224</v>
      </c>
      <c r="F24" s="37" t="s">
        <v>62</v>
      </c>
      <c r="G24" s="37">
        <v>0.75</v>
      </c>
      <c r="H24" s="37">
        <v>6</v>
      </c>
      <c r="I24" s="102"/>
      <c r="J24" s="38">
        <f t="shared" si="0"/>
        <v>0.75</v>
      </c>
      <c r="K24" s="85">
        <f t="shared" si="2"/>
        <v>0</v>
      </c>
      <c r="L24" s="72"/>
      <c r="M24" s="72"/>
      <c r="N24" s="38">
        <f t="shared" si="1"/>
        <v>0.75</v>
      </c>
      <c r="O24" s="49">
        <f t="shared" si="3"/>
        <v>0</v>
      </c>
      <c r="P24" s="72"/>
    </row>
    <row r="25" spans="1:16" x14ac:dyDescent="0.25">
      <c r="A25" s="169"/>
      <c r="B25" s="112"/>
      <c r="C25" s="41"/>
      <c r="D25" s="103"/>
      <c r="E25" s="113"/>
      <c r="F25" s="41" t="s">
        <v>64</v>
      </c>
      <c r="G25" s="41"/>
      <c r="H25" s="41"/>
      <c r="I25" s="42"/>
      <c r="J25" s="42"/>
      <c r="K25" s="43">
        <f>MIN(SUM(K15:K24),20)</f>
        <v>0</v>
      </c>
      <c r="L25" s="42"/>
      <c r="M25" s="44"/>
      <c r="N25" s="45"/>
      <c r="O25" s="45">
        <f>MIN(SUM(O15:O24),20)</f>
        <v>0</v>
      </c>
      <c r="P25" s="44"/>
    </row>
    <row r="26" spans="1:16" x14ac:dyDescent="0.25">
      <c r="A26" s="169"/>
      <c r="B26" s="151" t="s">
        <v>65</v>
      </c>
      <c r="C26" s="150">
        <v>10</v>
      </c>
      <c r="D26" s="104" t="s">
        <v>194</v>
      </c>
      <c r="E26" s="37" t="s">
        <v>231</v>
      </c>
      <c r="F26" s="37" t="s">
        <v>61</v>
      </c>
      <c r="G26" s="37">
        <v>2</v>
      </c>
      <c r="H26" s="37" t="s">
        <v>221</v>
      </c>
      <c r="I26" s="102"/>
      <c r="J26" s="38">
        <f>$G26</f>
        <v>2</v>
      </c>
      <c r="K26" s="85">
        <f t="shared" ref="K26:K30" si="4">MIN(I26*J26,$H26)</f>
        <v>0</v>
      </c>
      <c r="L26" s="72"/>
      <c r="M26" s="72"/>
      <c r="N26" s="38">
        <f>$G26</f>
        <v>2</v>
      </c>
      <c r="O26" s="49">
        <f t="shared" ref="O26:O30" si="5">MIN(M26*N26,$H26)</f>
        <v>0</v>
      </c>
      <c r="P26" s="72"/>
    </row>
    <row r="27" spans="1:16" x14ac:dyDescent="0.25">
      <c r="A27" s="169"/>
      <c r="B27" s="151"/>
      <c r="C27" s="150"/>
      <c r="D27" s="104" t="s">
        <v>211</v>
      </c>
      <c r="E27" s="37" t="s">
        <v>232</v>
      </c>
      <c r="F27" s="37" t="s">
        <v>61</v>
      </c>
      <c r="G27" s="37">
        <v>1.5</v>
      </c>
      <c r="H27" s="37" t="s">
        <v>221</v>
      </c>
      <c r="I27" s="102"/>
      <c r="J27" s="38">
        <f t="shared" ref="J27:J30" si="6">$G27</f>
        <v>1.5</v>
      </c>
      <c r="K27" s="85">
        <f t="shared" si="4"/>
        <v>0</v>
      </c>
      <c r="L27" s="72"/>
      <c r="M27" s="72"/>
      <c r="N27" s="38">
        <f t="shared" ref="N27:N30" si="7">$G27</f>
        <v>1.5</v>
      </c>
      <c r="O27" s="49">
        <f t="shared" si="5"/>
        <v>0</v>
      </c>
      <c r="P27" s="72"/>
    </row>
    <row r="28" spans="1:16" x14ac:dyDescent="0.25">
      <c r="A28" s="169"/>
      <c r="B28" s="151"/>
      <c r="C28" s="150"/>
      <c r="D28" s="104" t="s">
        <v>195</v>
      </c>
      <c r="E28" s="37" t="s">
        <v>233</v>
      </c>
      <c r="F28" s="37" t="s">
        <v>61</v>
      </c>
      <c r="G28" s="37">
        <v>1</v>
      </c>
      <c r="H28" s="37" t="s">
        <v>221</v>
      </c>
      <c r="I28" s="102"/>
      <c r="J28" s="38">
        <f t="shared" si="6"/>
        <v>1</v>
      </c>
      <c r="K28" s="85">
        <f t="shared" si="4"/>
        <v>0</v>
      </c>
      <c r="L28" s="72"/>
      <c r="M28" s="72"/>
      <c r="N28" s="38">
        <f t="shared" si="7"/>
        <v>1</v>
      </c>
      <c r="O28" s="49">
        <f t="shared" si="5"/>
        <v>0</v>
      </c>
      <c r="P28" s="72"/>
    </row>
    <row r="29" spans="1:16" x14ac:dyDescent="0.25">
      <c r="A29" s="169"/>
      <c r="B29" s="151"/>
      <c r="C29" s="150"/>
      <c r="D29" s="104" t="s">
        <v>212</v>
      </c>
      <c r="E29" s="37" t="s">
        <v>234</v>
      </c>
      <c r="F29" s="37" t="s">
        <v>61</v>
      </c>
      <c r="G29" s="37">
        <v>0.75</v>
      </c>
      <c r="H29" s="37" t="s">
        <v>221</v>
      </c>
      <c r="I29" s="102"/>
      <c r="J29" s="38">
        <f t="shared" si="6"/>
        <v>0.75</v>
      </c>
      <c r="K29" s="85">
        <f t="shared" si="4"/>
        <v>0</v>
      </c>
      <c r="L29" s="72"/>
      <c r="M29" s="72"/>
      <c r="N29" s="38">
        <f t="shared" si="7"/>
        <v>0.75</v>
      </c>
      <c r="O29" s="49">
        <f t="shared" si="5"/>
        <v>0</v>
      </c>
      <c r="P29" s="72"/>
    </row>
    <row r="30" spans="1:16" x14ac:dyDescent="0.25">
      <c r="A30" s="169"/>
      <c r="B30" s="151"/>
      <c r="C30" s="150"/>
      <c r="D30" s="104" t="s">
        <v>203</v>
      </c>
      <c r="E30" s="37" t="s">
        <v>235</v>
      </c>
      <c r="F30" s="37" t="s">
        <v>154</v>
      </c>
      <c r="G30" s="37">
        <v>0.25</v>
      </c>
      <c r="H30" s="37">
        <v>2</v>
      </c>
      <c r="I30" s="102"/>
      <c r="J30" s="38">
        <f t="shared" si="6"/>
        <v>0.25</v>
      </c>
      <c r="K30" s="85">
        <f t="shared" si="4"/>
        <v>0</v>
      </c>
      <c r="L30" s="72"/>
      <c r="M30" s="72"/>
      <c r="N30" s="38">
        <f t="shared" si="7"/>
        <v>0.25</v>
      </c>
      <c r="O30" s="49">
        <f t="shared" si="5"/>
        <v>0</v>
      </c>
      <c r="P30" s="72"/>
    </row>
    <row r="31" spans="1:16" x14ac:dyDescent="0.25">
      <c r="A31" s="169"/>
      <c r="B31" s="112"/>
      <c r="C31" s="41"/>
      <c r="D31" s="103"/>
      <c r="E31" s="113"/>
      <c r="F31" s="41" t="s">
        <v>64</v>
      </c>
      <c r="G31" s="41"/>
      <c r="H31" s="41"/>
      <c r="I31" s="42"/>
      <c r="J31" s="42"/>
      <c r="K31" s="43">
        <f>MIN(SUM(K26:K30),10)</f>
        <v>0</v>
      </c>
      <c r="L31" s="80"/>
      <c r="M31" s="81"/>
      <c r="N31" s="45"/>
      <c r="O31" s="45">
        <f>MIN(SUM(O26:O30),10)</f>
        <v>0</v>
      </c>
      <c r="P31" s="81"/>
    </row>
    <row r="32" spans="1:16" x14ac:dyDescent="0.25">
      <c r="A32" s="169"/>
      <c r="B32" s="151" t="s">
        <v>66</v>
      </c>
      <c r="C32" s="150">
        <v>10</v>
      </c>
      <c r="D32" s="101" t="s">
        <v>196</v>
      </c>
      <c r="E32" s="37" t="s">
        <v>236</v>
      </c>
      <c r="F32" s="37" t="s">
        <v>61</v>
      </c>
      <c r="G32" s="37">
        <v>2</v>
      </c>
      <c r="H32" s="37" t="s">
        <v>221</v>
      </c>
      <c r="I32" s="102"/>
      <c r="J32" s="38">
        <f t="shared" ref="J32:J83" si="8">$G32</f>
        <v>2</v>
      </c>
      <c r="K32" s="85">
        <f>MIN(I32*J32,$H32)</f>
        <v>0</v>
      </c>
      <c r="L32" s="72"/>
      <c r="M32" s="72"/>
      <c r="N32" s="38">
        <f t="shared" ref="N32:N34" si="9">$G32</f>
        <v>2</v>
      </c>
      <c r="O32" s="49">
        <f>MIN(M32*N32,$H32)</f>
        <v>0</v>
      </c>
      <c r="P32" s="72"/>
    </row>
    <row r="33" spans="1:16" x14ac:dyDescent="0.25">
      <c r="A33" s="169"/>
      <c r="B33" s="151"/>
      <c r="C33" s="150"/>
      <c r="D33" s="101" t="s">
        <v>213</v>
      </c>
      <c r="E33" s="37" t="s">
        <v>237</v>
      </c>
      <c r="F33" s="37" t="s">
        <v>61</v>
      </c>
      <c r="G33" s="37">
        <v>1.5</v>
      </c>
      <c r="H33" s="37" t="s">
        <v>221</v>
      </c>
      <c r="I33" s="102"/>
      <c r="J33" s="38">
        <f t="shared" si="8"/>
        <v>1.5</v>
      </c>
      <c r="K33" s="85">
        <f>MIN(I33*J33,$H33)</f>
        <v>0</v>
      </c>
      <c r="L33" s="72"/>
      <c r="M33" s="72"/>
      <c r="N33" s="38">
        <f t="shared" si="9"/>
        <v>1.5</v>
      </c>
      <c r="O33" s="49">
        <f>MIN(M33*N33,$H33)</f>
        <v>0</v>
      </c>
      <c r="P33" s="72"/>
    </row>
    <row r="34" spans="1:16" x14ac:dyDescent="0.25">
      <c r="A34" s="169"/>
      <c r="B34" s="151"/>
      <c r="C34" s="150"/>
      <c r="D34" s="101" t="s">
        <v>197</v>
      </c>
      <c r="E34" s="37" t="s">
        <v>238</v>
      </c>
      <c r="F34" s="37" t="s">
        <v>62</v>
      </c>
      <c r="G34" s="37">
        <v>1</v>
      </c>
      <c r="H34" s="37">
        <v>6</v>
      </c>
      <c r="I34" s="102"/>
      <c r="J34" s="38">
        <f t="shared" si="8"/>
        <v>1</v>
      </c>
      <c r="K34" s="85">
        <f>MIN(I34*J34,$H34)</f>
        <v>0</v>
      </c>
      <c r="L34" s="72"/>
      <c r="M34" s="72"/>
      <c r="N34" s="38">
        <f t="shared" si="9"/>
        <v>1</v>
      </c>
      <c r="O34" s="49">
        <f>MIN(M34*N34,$H34)</f>
        <v>0</v>
      </c>
      <c r="P34" s="72"/>
    </row>
    <row r="35" spans="1:16" x14ac:dyDescent="0.25">
      <c r="A35" s="169"/>
      <c r="B35" s="151"/>
      <c r="C35" s="150"/>
      <c r="D35" s="101" t="s">
        <v>214</v>
      </c>
      <c r="E35" s="37" t="s">
        <v>239</v>
      </c>
      <c r="F35" s="37" t="s">
        <v>67</v>
      </c>
      <c r="G35" s="37">
        <v>0.75</v>
      </c>
      <c r="H35" s="37">
        <v>4</v>
      </c>
      <c r="I35" s="102"/>
      <c r="J35" s="38">
        <f>$G35</f>
        <v>0.75</v>
      </c>
      <c r="K35" s="85">
        <f>MIN(I35*J35,$H35)</f>
        <v>0</v>
      </c>
      <c r="L35" s="72"/>
      <c r="M35" s="72"/>
      <c r="N35" s="38">
        <f>$G35</f>
        <v>0.75</v>
      </c>
      <c r="O35" s="49">
        <f>MIN(M35*N35,$H35)</f>
        <v>0</v>
      </c>
      <c r="P35" s="72"/>
    </row>
    <row r="36" spans="1:16" x14ac:dyDescent="0.25">
      <c r="A36" s="169"/>
      <c r="B36" s="112"/>
      <c r="C36" s="41"/>
      <c r="D36" s="103"/>
      <c r="E36" s="113"/>
      <c r="F36" s="41" t="s">
        <v>64</v>
      </c>
      <c r="G36" s="41"/>
      <c r="H36" s="41"/>
      <c r="I36" s="42"/>
      <c r="J36" s="42"/>
      <c r="K36" s="43">
        <f>MIN(SUM(K32:K35),10)</f>
        <v>0</v>
      </c>
      <c r="L36" s="80"/>
      <c r="M36" s="44"/>
      <c r="N36" s="45"/>
      <c r="O36" s="45">
        <f>MIN(SUM(O32:O35),10)</f>
        <v>0</v>
      </c>
      <c r="P36" s="44"/>
    </row>
    <row r="37" spans="1:16" x14ac:dyDescent="0.25">
      <c r="A37" s="169"/>
      <c r="B37" s="151" t="s">
        <v>68</v>
      </c>
      <c r="C37" s="150">
        <v>10</v>
      </c>
      <c r="D37" s="159" t="s">
        <v>161</v>
      </c>
      <c r="E37" s="37" t="s">
        <v>240</v>
      </c>
      <c r="F37" s="161" t="s">
        <v>61</v>
      </c>
      <c r="G37" s="46">
        <v>3</v>
      </c>
      <c r="H37" s="46"/>
      <c r="I37" s="102"/>
      <c r="J37" s="38">
        <f t="shared" si="8"/>
        <v>3</v>
      </c>
      <c r="K37" s="146">
        <f>MIN(I37*J37+I38*J38,$H37)</f>
        <v>0</v>
      </c>
      <c r="L37" s="72"/>
      <c r="M37" s="72"/>
      <c r="N37" s="38">
        <f t="shared" ref="N37:N43" si="10">$G37</f>
        <v>3</v>
      </c>
      <c r="O37" s="140">
        <f>MIN(M37*N37+M38*N38,$H37)</f>
        <v>0</v>
      </c>
      <c r="P37" s="72"/>
    </row>
    <row r="38" spans="1:16" x14ac:dyDescent="0.25">
      <c r="A38" s="169"/>
      <c r="B38" s="151"/>
      <c r="C38" s="150"/>
      <c r="D38" s="159"/>
      <c r="E38" s="37" t="s">
        <v>241</v>
      </c>
      <c r="F38" s="161"/>
      <c r="G38" s="46">
        <v>1.5</v>
      </c>
      <c r="H38" s="46"/>
      <c r="I38" s="102"/>
      <c r="J38" s="38">
        <f t="shared" si="8"/>
        <v>1.5</v>
      </c>
      <c r="K38" s="147"/>
      <c r="L38" s="72"/>
      <c r="M38" s="72"/>
      <c r="N38" s="38">
        <f t="shared" si="10"/>
        <v>1.5</v>
      </c>
      <c r="O38" s="141"/>
      <c r="P38" s="72"/>
    </row>
    <row r="39" spans="1:16" ht="15" customHeight="1" x14ac:dyDescent="0.25">
      <c r="A39" s="169"/>
      <c r="B39" s="151"/>
      <c r="C39" s="150"/>
      <c r="D39" s="159" t="s">
        <v>69</v>
      </c>
      <c r="E39" s="37" t="s">
        <v>162</v>
      </c>
      <c r="F39" s="161" t="s">
        <v>61</v>
      </c>
      <c r="G39" s="46">
        <v>2</v>
      </c>
      <c r="H39" s="46"/>
      <c r="I39" s="102"/>
      <c r="J39" s="38">
        <f t="shared" si="8"/>
        <v>2</v>
      </c>
      <c r="K39" s="85">
        <f>MIN(I39*J39,$H39)</f>
        <v>0</v>
      </c>
      <c r="L39" s="72"/>
      <c r="M39" s="72"/>
      <c r="N39" s="38">
        <f t="shared" si="10"/>
        <v>2</v>
      </c>
      <c r="O39" s="86">
        <f>MIN(M39*N39,$H39)</f>
        <v>0</v>
      </c>
      <c r="P39" s="72"/>
    </row>
    <row r="40" spans="1:16" x14ac:dyDescent="0.25">
      <c r="A40" s="169"/>
      <c r="B40" s="151"/>
      <c r="C40" s="150"/>
      <c r="D40" s="159"/>
      <c r="E40" s="37" t="s">
        <v>71</v>
      </c>
      <c r="F40" s="161"/>
      <c r="G40" s="46">
        <v>1</v>
      </c>
      <c r="H40" s="46"/>
      <c r="I40" s="102"/>
      <c r="J40" s="38">
        <f t="shared" si="8"/>
        <v>1</v>
      </c>
      <c r="K40" s="85">
        <f>MIN(I40*J40,$H40)</f>
        <v>0</v>
      </c>
      <c r="L40" s="72"/>
      <c r="M40" s="72"/>
      <c r="N40" s="38">
        <f t="shared" si="10"/>
        <v>1</v>
      </c>
      <c r="O40" s="86">
        <f>MIN(M40*N40,$H40)</f>
        <v>0</v>
      </c>
      <c r="P40" s="72"/>
    </row>
    <row r="41" spans="1:16" x14ac:dyDescent="0.25">
      <c r="A41" s="169"/>
      <c r="B41" s="151"/>
      <c r="C41" s="150"/>
      <c r="D41" s="160" t="s">
        <v>70</v>
      </c>
      <c r="E41" s="37" t="s">
        <v>155</v>
      </c>
      <c r="F41" s="161" t="s">
        <v>100</v>
      </c>
      <c r="G41" s="46">
        <v>1</v>
      </c>
      <c r="H41" s="162">
        <v>5</v>
      </c>
      <c r="I41" s="102"/>
      <c r="J41" s="38">
        <f t="shared" si="8"/>
        <v>1</v>
      </c>
      <c r="K41" s="146">
        <f>MIN(I41*J41+I42*J42,$H41)</f>
        <v>0</v>
      </c>
      <c r="L41" s="72"/>
      <c r="M41" s="72"/>
      <c r="N41" s="38">
        <f t="shared" si="10"/>
        <v>1</v>
      </c>
      <c r="O41" s="140">
        <f>MIN(M41*N41+M42*N42,$H41)</f>
        <v>0</v>
      </c>
      <c r="P41" s="72"/>
    </row>
    <row r="42" spans="1:16" x14ac:dyDescent="0.25">
      <c r="A42" s="169"/>
      <c r="B42" s="151"/>
      <c r="C42" s="150"/>
      <c r="D42" s="160"/>
      <c r="E42" s="37" t="s">
        <v>163</v>
      </c>
      <c r="F42" s="161"/>
      <c r="G42" s="46">
        <v>0.75</v>
      </c>
      <c r="H42" s="164"/>
      <c r="I42" s="102"/>
      <c r="J42" s="38">
        <f t="shared" si="8"/>
        <v>0.75</v>
      </c>
      <c r="K42" s="147"/>
      <c r="L42" s="72"/>
      <c r="M42" s="72"/>
      <c r="N42" s="38">
        <f t="shared" si="10"/>
        <v>0.75</v>
      </c>
      <c r="O42" s="141"/>
      <c r="P42" s="72"/>
    </row>
    <row r="43" spans="1:16" x14ac:dyDescent="0.25">
      <c r="A43" s="169"/>
      <c r="B43" s="151"/>
      <c r="C43" s="150"/>
      <c r="D43" s="101" t="s">
        <v>72</v>
      </c>
      <c r="E43" s="37" t="s">
        <v>164</v>
      </c>
      <c r="F43" s="37" t="s">
        <v>67</v>
      </c>
      <c r="G43" s="46">
        <v>0.25</v>
      </c>
      <c r="H43" s="37">
        <v>4</v>
      </c>
      <c r="I43" s="102"/>
      <c r="J43" s="38">
        <f t="shared" si="8"/>
        <v>0.25</v>
      </c>
      <c r="K43" s="85">
        <f>MIN(I43*J43,$H43)</f>
        <v>0</v>
      </c>
      <c r="L43" s="72"/>
      <c r="M43" s="72"/>
      <c r="N43" s="38">
        <f t="shared" si="10"/>
        <v>0.25</v>
      </c>
      <c r="O43" s="86">
        <f>MIN(M43*N43,$H43)</f>
        <v>0</v>
      </c>
      <c r="P43" s="72"/>
    </row>
    <row r="44" spans="1:16" x14ac:dyDescent="0.25">
      <c r="A44" s="169"/>
      <c r="B44" s="112"/>
      <c r="C44" s="41"/>
      <c r="D44" s="103"/>
      <c r="E44" s="113"/>
      <c r="F44" s="41" t="s">
        <v>64</v>
      </c>
      <c r="G44" s="41"/>
      <c r="H44" s="41"/>
      <c r="I44" s="80"/>
      <c r="J44" s="42"/>
      <c r="K44" s="43">
        <f>MIN(SUM(K37:K43),10)</f>
        <v>0</v>
      </c>
      <c r="L44" s="42"/>
      <c r="M44" s="44"/>
      <c r="N44" s="45"/>
      <c r="O44" s="45">
        <f>MIN(SUM(O37:O43),10)</f>
        <v>0</v>
      </c>
      <c r="P44" s="44"/>
    </row>
    <row r="45" spans="1:16" ht="21.6" customHeight="1" x14ac:dyDescent="0.25">
      <c r="A45" s="169"/>
      <c r="B45" s="151" t="s">
        <v>73</v>
      </c>
      <c r="C45" s="150">
        <v>10</v>
      </c>
      <c r="D45" s="101" t="s">
        <v>201</v>
      </c>
      <c r="E45" s="37" t="s">
        <v>74</v>
      </c>
      <c r="F45" s="37" t="s">
        <v>61</v>
      </c>
      <c r="G45" s="46">
        <v>1.5</v>
      </c>
      <c r="H45" s="37" t="s">
        <v>221</v>
      </c>
      <c r="I45" s="102"/>
      <c r="J45" s="38">
        <f t="shared" si="8"/>
        <v>1.5</v>
      </c>
      <c r="K45" s="85">
        <f>MIN(I45*J45,$H45)</f>
        <v>0</v>
      </c>
      <c r="L45" s="72"/>
      <c r="M45" s="72"/>
      <c r="N45" s="38">
        <f t="shared" ref="N45:N47" si="11">$G45</f>
        <v>1.5</v>
      </c>
      <c r="O45" s="86">
        <f>MIN(M45*N45,$H45)</f>
        <v>0</v>
      </c>
      <c r="P45" s="72"/>
    </row>
    <row r="46" spans="1:16" ht="25.15" customHeight="1" x14ac:dyDescent="0.25">
      <c r="A46" s="169"/>
      <c r="B46" s="151"/>
      <c r="C46" s="150"/>
      <c r="D46" s="101" t="s">
        <v>215</v>
      </c>
      <c r="E46" s="37" t="s">
        <v>75</v>
      </c>
      <c r="F46" s="37" t="s">
        <v>61</v>
      </c>
      <c r="G46" s="46">
        <v>1</v>
      </c>
      <c r="H46" s="37" t="s">
        <v>221</v>
      </c>
      <c r="I46" s="102"/>
      <c r="J46" s="38">
        <f t="shared" si="8"/>
        <v>1</v>
      </c>
      <c r="K46" s="85">
        <f>MIN(I46*J46,$H46)</f>
        <v>0</v>
      </c>
      <c r="L46" s="72"/>
      <c r="M46" s="72"/>
      <c r="N46" s="38">
        <f t="shared" si="11"/>
        <v>1</v>
      </c>
      <c r="O46" s="86">
        <f>MIN(M46*N46,$H46)</f>
        <v>0</v>
      </c>
      <c r="P46" s="72"/>
    </row>
    <row r="47" spans="1:16" ht="25.15" customHeight="1" x14ac:dyDescent="0.25">
      <c r="A47" s="169"/>
      <c r="B47" s="151"/>
      <c r="C47" s="150"/>
      <c r="D47" s="101" t="s">
        <v>216</v>
      </c>
      <c r="E47" s="37" t="s">
        <v>156</v>
      </c>
      <c r="F47" s="37" t="s">
        <v>67</v>
      </c>
      <c r="G47" s="46">
        <v>0.5</v>
      </c>
      <c r="H47" s="37">
        <v>4</v>
      </c>
      <c r="I47" s="102"/>
      <c r="J47" s="38">
        <f t="shared" si="8"/>
        <v>0.5</v>
      </c>
      <c r="K47" s="85">
        <f>MIN(I47*J47,$H47)</f>
        <v>0</v>
      </c>
      <c r="L47" s="72"/>
      <c r="M47" s="72"/>
      <c r="N47" s="38">
        <f t="shared" si="11"/>
        <v>0.5</v>
      </c>
      <c r="O47" s="86">
        <f>MIN(M47*N47,$H47)</f>
        <v>0</v>
      </c>
      <c r="P47" s="72"/>
    </row>
    <row r="48" spans="1:16" x14ac:dyDescent="0.25">
      <c r="A48" s="169"/>
      <c r="B48" s="112"/>
      <c r="C48" s="41"/>
      <c r="D48" s="103"/>
      <c r="E48" s="113"/>
      <c r="F48" s="41" t="s">
        <v>64</v>
      </c>
      <c r="G48" s="41"/>
      <c r="H48" s="41"/>
      <c r="I48" s="42"/>
      <c r="J48" s="42"/>
      <c r="K48" s="43">
        <f>MIN(SUM(K45:K47),10)</f>
        <v>0</v>
      </c>
      <c r="L48" s="42"/>
      <c r="M48" s="44"/>
      <c r="N48" s="45"/>
      <c r="O48" s="45">
        <f>MIN(SUM(O45:O47),10)</f>
        <v>0</v>
      </c>
      <c r="P48" s="44"/>
    </row>
    <row r="49" spans="1:16" x14ac:dyDescent="0.25">
      <c r="A49" s="169"/>
      <c r="B49" s="151" t="s">
        <v>76</v>
      </c>
      <c r="C49" s="150">
        <v>10</v>
      </c>
      <c r="D49" s="101" t="s">
        <v>204</v>
      </c>
      <c r="E49" s="37" t="s">
        <v>219</v>
      </c>
      <c r="F49" s="46" t="s">
        <v>61</v>
      </c>
      <c r="G49" s="46">
        <v>2.5</v>
      </c>
      <c r="H49" s="37" t="s">
        <v>221</v>
      </c>
      <c r="I49" s="102"/>
      <c r="J49" s="38">
        <f t="shared" si="8"/>
        <v>2.5</v>
      </c>
      <c r="K49" s="85">
        <f>MIN(I49*J49,$H49)</f>
        <v>0</v>
      </c>
      <c r="L49" s="72"/>
      <c r="M49" s="72"/>
      <c r="N49" s="38">
        <f t="shared" ref="N49:N51" si="12">$G49</f>
        <v>2.5</v>
      </c>
      <c r="O49" s="86">
        <f>MIN(M49*N49,$H49)</f>
        <v>0</v>
      </c>
      <c r="P49" s="72"/>
    </row>
    <row r="50" spans="1:16" x14ac:dyDescent="0.25">
      <c r="A50" s="169"/>
      <c r="B50" s="151"/>
      <c r="C50" s="150"/>
      <c r="D50" s="101" t="s">
        <v>217</v>
      </c>
      <c r="E50" s="37" t="s">
        <v>77</v>
      </c>
      <c r="F50" s="46" t="s">
        <v>61</v>
      </c>
      <c r="G50" s="46">
        <v>2</v>
      </c>
      <c r="H50" s="37"/>
      <c r="I50" s="102"/>
      <c r="J50" s="38">
        <f t="shared" si="8"/>
        <v>2</v>
      </c>
      <c r="K50" s="85">
        <f>MIN(I50*J50,$H50)</f>
        <v>0</v>
      </c>
      <c r="L50" s="72"/>
      <c r="M50" s="72"/>
      <c r="N50" s="38">
        <f t="shared" si="12"/>
        <v>2</v>
      </c>
      <c r="O50" s="86">
        <f>MIN(M50*N50,$H50)</f>
        <v>0</v>
      </c>
      <c r="P50" s="72"/>
    </row>
    <row r="51" spans="1:16" x14ac:dyDescent="0.25">
      <c r="A51" s="169"/>
      <c r="B51" s="151"/>
      <c r="C51" s="150"/>
      <c r="D51" s="101" t="s">
        <v>198</v>
      </c>
      <c r="E51" s="37" t="s">
        <v>78</v>
      </c>
      <c r="F51" s="46" t="s">
        <v>61</v>
      </c>
      <c r="G51" s="46">
        <v>1.5</v>
      </c>
      <c r="H51" s="65" t="s">
        <v>221</v>
      </c>
      <c r="I51" s="102"/>
      <c r="J51" s="38">
        <f t="shared" si="8"/>
        <v>1.5</v>
      </c>
      <c r="K51" s="85">
        <f>MIN(I51*J51,$H51)</f>
        <v>0</v>
      </c>
      <c r="L51" s="72"/>
      <c r="M51" s="72"/>
      <c r="N51" s="38">
        <f t="shared" si="12"/>
        <v>1.5</v>
      </c>
      <c r="O51" s="86">
        <f>MIN(M51*N51,$H51)</f>
        <v>0</v>
      </c>
      <c r="P51" s="72"/>
    </row>
    <row r="52" spans="1:16" x14ac:dyDescent="0.25">
      <c r="A52" s="169"/>
      <c r="B52" s="151"/>
      <c r="C52" s="150"/>
      <c r="D52" s="101" t="s">
        <v>218</v>
      </c>
      <c r="E52" s="37" t="s">
        <v>79</v>
      </c>
      <c r="F52" s="161" t="s">
        <v>62</v>
      </c>
      <c r="G52" s="62">
        <v>1</v>
      </c>
      <c r="H52" s="61">
        <v>6</v>
      </c>
      <c r="I52" s="102"/>
      <c r="J52" s="39">
        <f>$G52</f>
        <v>1</v>
      </c>
      <c r="K52" s="146">
        <f>MIN(I52*J52+I53*J53+I54*J54,$H52)</f>
        <v>0</v>
      </c>
      <c r="L52" s="73"/>
      <c r="M52" s="73"/>
      <c r="N52" s="39">
        <f>$G52</f>
        <v>1</v>
      </c>
      <c r="O52" s="140">
        <f>MIN(M52*N52+M53*N53+M54*N54,$H52)</f>
        <v>0</v>
      </c>
      <c r="P52" s="73"/>
    </row>
    <row r="53" spans="1:16" x14ac:dyDescent="0.25">
      <c r="A53" s="169"/>
      <c r="B53" s="151"/>
      <c r="C53" s="150"/>
      <c r="D53" s="101" t="s">
        <v>199</v>
      </c>
      <c r="E53" s="37" t="s">
        <v>80</v>
      </c>
      <c r="F53" s="161"/>
      <c r="G53" s="62">
        <v>0.5</v>
      </c>
      <c r="H53" s="66"/>
      <c r="I53" s="102"/>
      <c r="J53" s="39">
        <f>$G53</f>
        <v>0.5</v>
      </c>
      <c r="K53" s="148"/>
      <c r="L53" s="73"/>
      <c r="M53" s="73"/>
      <c r="N53" s="39">
        <f>$G53</f>
        <v>0.5</v>
      </c>
      <c r="O53" s="142"/>
      <c r="P53" s="73"/>
    </row>
    <row r="54" spans="1:16" x14ac:dyDescent="0.25">
      <c r="A54" s="169"/>
      <c r="B54" s="151"/>
      <c r="C54" s="150"/>
      <c r="D54" s="101" t="s">
        <v>200</v>
      </c>
      <c r="E54" s="37" t="s">
        <v>80</v>
      </c>
      <c r="F54" s="161"/>
      <c r="G54" s="62">
        <v>0.5</v>
      </c>
      <c r="H54" s="64"/>
      <c r="I54" s="102"/>
      <c r="J54" s="39">
        <f>$G54</f>
        <v>0.5</v>
      </c>
      <c r="K54" s="147"/>
      <c r="L54" s="73"/>
      <c r="M54" s="73"/>
      <c r="N54" s="39">
        <f>$G54</f>
        <v>0.5</v>
      </c>
      <c r="O54" s="141"/>
      <c r="P54" s="73"/>
    </row>
    <row r="55" spans="1:16" x14ac:dyDescent="0.25">
      <c r="A55" s="169"/>
      <c r="B55" s="112"/>
      <c r="C55" s="41"/>
      <c r="D55" s="103"/>
      <c r="E55" s="113"/>
      <c r="F55" s="41" t="s">
        <v>64</v>
      </c>
      <c r="G55" s="41"/>
      <c r="H55" s="63"/>
      <c r="I55" s="42"/>
      <c r="J55" s="42"/>
      <c r="K55" s="43">
        <f>MIN(SUM(K49:K54),10)</f>
        <v>0</v>
      </c>
      <c r="L55" s="42"/>
      <c r="M55" s="44"/>
      <c r="N55" s="45"/>
      <c r="O55" s="45">
        <f>MIN(SUM(O49:O54),10)</f>
        <v>0</v>
      </c>
      <c r="P55" s="44"/>
    </row>
    <row r="56" spans="1:16" ht="15" customHeight="1" x14ac:dyDescent="0.25">
      <c r="A56" s="169"/>
      <c r="B56" s="151" t="s">
        <v>81</v>
      </c>
      <c r="C56" s="150">
        <v>20</v>
      </c>
      <c r="D56" s="156" t="s">
        <v>271</v>
      </c>
      <c r="E56" s="52" t="s">
        <v>262</v>
      </c>
      <c r="F56" s="162" t="s">
        <v>61</v>
      </c>
      <c r="G56" s="46">
        <v>3.5</v>
      </c>
      <c r="H56" s="37" t="s">
        <v>221</v>
      </c>
      <c r="I56" s="102"/>
      <c r="J56" s="38">
        <f t="shared" si="8"/>
        <v>3.5</v>
      </c>
      <c r="K56" s="85">
        <f>MIN(I56*J56,$H56)</f>
        <v>0</v>
      </c>
      <c r="L56" s="72"/>
      <c r="M56" s="72"/>
      <c r="N56" s="38">
        <f t="shared" ref="N56:N70" si="13">$G56</f>
        <v>3.5</v>
      </c>
      <c r="O56" s="86">
        <f>MIN(M56*N56,$H56)</f>
        <v>0</v>
      </c>
      <c r="P56" s="72"/>
    </row>
    <row r="57" spans="1:16" ht="15" customHeight="1" x14ac:dyDescent="0.25">
      <c r="A57" s="169"/>
      <c r="B57" s="151"/>
      <c r="C57" s="150"/>
      <c r="D57" s="157"/>
      <c r="E57" s="52" t="s">
        <v>260</v>
      </c>
      <c r="F57" s="163"/>
      <c r="G57" s="46">
        <v>3</v>
      </c>
      <c r="H57" s="37"/>
      <c r="I57" s="102"/>
      <c r="J57" s="38">
        <f t="shared" si="8"/>
        <v>3</v>
      </c>
      <c r="K57" s="85">
        <f>MIN(I57*J57,$H57)</f>
        <v>0</v>
      </c>
      <c r="L57" s="72"/>
      <c r="M57" s="72"/>
      <c r="N57" s="38">
        <f t="shared" si="13"/>
        <v>3</v>
      </c>
      <c r="O57" s="86">
        <f>MIN(M57*N57,$H57)</f>
        <v>0</v>
      </c>
      <c r="P57" s="72"/>
    </row>
    <row r="58" spans="1:16" ht="40.5" x14ac:dyDescent="0.25">
      <c r="A58" s="169"/>
      <c r="B58" s="151"/>
      <c r="C58" s="150"/>
      <c r="D58" s="157"/>
      <c r="E58" s="52" t="s">
        <v>263</v>
      </c>
      <c r="F58" s="164"/>
      <c r="G58" s="46">
        <v>2.5</v>
      </c>
      <c r="H58" s="37"/>
      <c r="I58" s="102"/>
      <c r="J58" s="38">
        <v>2.5</v>
      </c>
      <c r="K58" s="85">
        <f>MIN(I58*J58,$H58)</f>
        <v>0</v>
      </c>
      <c r="L58" s="72"/>
      <c r="M58" s="72"/>
      <c r="N58" s="38">
        <v>2.5</v>
      </c>
      <c r="O58" s="86">
        <f>MIN(M58*N58,$H58)</f>
        <v>0</v>
      </c>
      <c r="P58" s="72"/>
    </row>
    <row r="59" spans="1:16" ht="15" customHeight="1" x14ac:dyDescent="0.25">
      <c r="A59" s="169"/>
      <c r="B59" s="151"/>
      <c r="C59" s="150"/>
      <c r="D59" s="156" t="s">
        <v>272</v>
      </c>
      <c r="E59" s="52" t="s">
        <v>259</v>
      </c>
      <c r="F59" s="162" t="s">
        <v>61</v>
      </c>
      <c r="G59" s="46">
        <v>3</v>
      </c>
      <c r="H59" s="37" t="s">
        <v>221</v>
      </c>
      <c r="I59" s="102"/>
      <c r="J59" s="38">
        <f t="shared" si="8"/>
        <v>3</v>
      </c>
      <c r="K59" s="85">
        <f>MIN(I59*J59,$H59)</f>
        <v>0</v>
      </c>
      <c r="L59" s="72"/>
      <c r="M59" s="72"/>
      <c r="N59" s="38">
        <f t="shared" si="13"/>
        <v>3</v>
      </c>
      <c r="O59" s="86">
        <f>MIN(M59*N59,$H59)</f>
        <v>0</v>
      </c>
      <c r="P59" s="72"/>
    </row>
    <row r="60" spans="1:16" ht="15" customHeight="1" x14ac:dyDescent="0.25">
      <c r="A60" s="169"/>
      <c r="B60" s="151"/>
      <c r="C60" s="150"/>
      <c r="D60" s="157"/>
      <c r="E60" s="52" t="s">
        <v>261</v>
      </c>
      <c r="F60" s="163"/>
      <c r="G60" s="46">
        <v>2.5</v>
      </c>
      <c r="H60" s="37"/>
      <c r="I60" s="102"/>
      <c r="J60" s="38">
        <v>2.5</v>
      </c>
      <c r="K60" s="85">
        <f t="shared" ref="K60:K61" si="14">MIN(I60*J60,$H60)</f>
        <v>0</v>
      </c>
      <c r="L60" s="72"/>
      <c r="M60" s="72"/>
      <c r="N60" s="38">
        <v>2.5</v>
      </c>
      <c r="O60" s="86">
        <f t="shared" ref="O60:O61" si="15">MIN(M60*N60,$H60)</f>
        <v>0</v>
      </c>
      <c r="P60" s="72"/>
    </row>
    <row r="61" spans="1:16" ht="40.5" x14ac:dyDescent="0.25">
      <c r="A61" s="169"/>
      <c r="B61" s="151"/>
      <c r="C61" s="150"/>
      <c r="D61" s="158"/>
      <c r="E61" s="52" t="s">
        <v>264</v>
      </c>
      <c r="F61" s="164"/>
      <c r="G61" s="46">
        <v>2</v>
      </c>
      <c r="H61" s="37"/>
      <c r="I61" s="102"/>
      <c r="J61" s="38">
        <v>2</v>
      </c>
      <c r="K61" s="85">
        <f t="shared" si="14"/>
        <v>0</v>
      </c>
      <c r="L61" s="72"/>
      <c r="M61" s="72"/>
      <c r="N61" s="38">
        <v>2</v>
      </c>
      <c r="O61" s="86">
        <f t="shared" si="15"/>
        <v>0</v>
      </c>
      <c r="P61" s="72"/>
    </row>
    <row r="62" spans="1:16" ht="15" customHeight="1" x14ac:dyDescent="0.25">
      <c r="A62" s="169"/>
      <c r="B62" s="151"/>
      <c r="C62" s="150"/>
      <c r="D62" s="156" t="s">
        <v>273</v>
      </c>
      <c r="E62" s="52" t="s">
        <v>265</v>
      </c>
      <c r="F62" s="162" t="s">
        <v>83</v>
      </c>
      <c r="G62" s="46">
        <v>2.5</v>
      </c>
      <c r="H62" s="61">
        <v>15</v>
      </c>
      <c r="I62" s="102"/>
      <c r="J62" s="38">
        <f t="shared" si="8"/>
        <v>2.5</v>
      </c>
      <c r="K62" s="146">
        <f>MIN(I62*J62+I63*J63+I64*J64,$H62)</f>
        <v>0</v>
      </c>
      <c r="L62" s="72"/>
      <c r="M62" s="72"/>
      <c r="N62" s="38">
        <f t="shared" si="13"/>
        <v>2.5</v>
      </c>
      <c r="O62" s="140">
        <f>MIN(M62*N62+M63*N63+M64*N64,$H62)</f>
        <v>0</v>
      </c>
      <c r="P62" s="72"/>
    </row>
    <row r="63" spans="1:16" ht="15" customHeight="1" x14ac:dyDescent="0.25">
      <c r="A63" s="169"/>
      <c r="B63" s="151"/>
      <c r="C63" s="150"/>
      <c r="D63" s="157"/>
      <c r="E63" s="52" t="s">
        <v>266</v>
      </c>
      <c r="F63" s="163"/>
      <c r="G63" s="46">
        <v>2</v>
      </c>
      <c r="H63" s="66"/>
      <c r="I63" s="102"/>
      <c r="J63" s="38">
        <v>2</v>
      </c>
      <c r="K63" s="148"/>
      <c r="L63" s="72"/>
      <c r="M63" s="72"/>
      <c r="N63" s="38">
        <v>2</v>
      </c>
      <c r="O63" s="142"/>
      <c r="P63" s="72"/>
    </row>
    <row r="64" spans="1:16" ht="40.5" x14ac:dyDescent="0.25">
      <c r="A64" s="169"/>
      <c r="B64" s="151"/>
      <c r="C64" s="150"/>
      <c r="D64" s="158"/>
      <c r="E64" s="52" t="s">
        <v>267</v>
      </c>
      <c r="F64" s="164"/>
      <c r="G64" s="46">
        <v>1.5</v>
      </c>
      <c r="H64" s="64"/>
      <c r="I64" s="102"/>
      <c r="J64" s="38">
        <v>1.5</v>
      </c>
      <c r="K64" s="147"/>
      <c r="L64" s="72"/>
      <c r="M64" s="72"/>
      <c r="N64" s="38">
        <v>1.5</v>
      </c>
      <c r="O64" s="141"/>
      <c r="P64" s="72"/>
    </row>
    <row r="65" spans="1:16" ht="15" customHeight="1" x14ac:dyDescent="0.25">
      <c r="A65" s="169"/>
      <c r="B65" s="151"/>
      <c r="C65" s="150"/>
      <c r="D65" s="156" t="s">
        <v>274</v>
      </c>
      <c r="E65" s="52" t="s">
        <v>268</v>
      </c>
      <c r="F65" s="162" t="s">
        <v>83</v>
      </c>
      <c r="G65" s="46">
        <v>2</v>
      </c>
      <c r="H65" s="61">
        <v>15</v>
      </c>
      <c r="I65" s="102"/>
      <c r="J65" s="38">
        <f t="shared" si="8"/>
        <v>2</v>
      </c>
      <c r="K65" s="146">
        <f>MIN(I65*J65+I66*J66+I67*J67,$H65)</f>
        <v>0</v>
      </c>
      <c r="L65" s="72"/>
      <c r="M65" s="72"/>
      <c r="N65" s="38">
        <f t="shared" si="13"/>
        <v>2</v>
      </c>
      <c r="O65" s="140">
        <f>MIN(M65*N65+M66*N66+M67*N67,$H65)</f>
        <v>0</v>
      </c>
      <c r="P65" s="72"/>
    </row>
    <row r="66" spans="1:16" ht="15" customHeight="1" x14ac:dyDescent="0.25">
      <c r="A66" s="169"/>
      <c r="B66" s="151"/>
      <c r="C66" s="150"/>
      <c r="D66" s="157"/>
      <c r="E66" s="52" t="s">
        <v>269</v>
      </c>
      <c r="F66" s="163"/>
      <c r="G66" s="46">
        <v>1.5</v>
      </c>
      <c r="H66" s="66"/>
      <c r="I66" s="102"/>
      <c r="J66" s="38">
        <v>1.5</v>
      </c>
      <c r="K66" s="148"/>
      <c r="L66" s="72"/>
      <c r="M66" s="72"/>
      <c r="N66" s="38">
        <v>1.5</v>
      </c>
      <c r="O66" s="142"/>
      <c r="P66" s="72"/>
    </row>
    <row r="67" spans="1:16" ht="40.5" x14ac:dyDescent="0.25">
      <c r="A67" s="169"/>
      <c r="B67" s="151"/>
      <c r="C67" s="150"/>
      <c r="D67" s="158"/>
      <c r="E67" s="52" t="s">
        <v>270</v>
      </c>
      <c r="F67" s="164"/>
      <c r="G67" s="46">
        <v>1</v>
      </c>
      <c r="H67" s="64"/>
      <c r="I67" s="102"/>
      <c r="J67" s="38">
        <v>1</v>
      </c>
      <c r="K67" s="147"/>
      <c r="L67" s="72"/>
      <c r="M67" s="72"/>
      <c r="N67" s="38">
        <v>1</v>
      </c>
      <c r="O67" s="141"/>
      <c r="P67" s="72"/>
    </row>
    <row r="68" spans="1:16" x14ac:dyDescent="0.25">
      <c r="A68" s="169"/>
      <c r="B68" s="151"/>
      <c r="C68" s="150"/>
      <c r="D68" s="38" t="s">
        <v>256</v>
      </c>
      <c r="E68" s="37" t="s">
        <v>258</v>
      </c>
      <c r="F68" s="161" t="s">
        <v>85</v>
      </c>
      <c r="G68" s="46">
        <v>1.5</v>
      </c>
      <c r="H68" s="61">
        <v>10</v>
      </c>
      <c r="I68" s="102"/>
      <c r="J68" s="39">
        <f t="shared" si="8"/>
        <v>1.5</v>
      </c>
      <c r="K68" s="146">
        <f>MIN(I68*J68+I69*J69+I70*J70,$H68)</f>
        <v>0</v>
      </c>
      <c r="L68" s="73"/>
      <c r="M68" s="73"/>
      <c r="N68" s="39">
        <f t="shared" si="13"/>
        <v>1.5</v>
      </c>
      <c r="O68" s="140">
        <f>MIN(M68*N68+M69*N69+M70*N70,$H68)</f>
        <v>0</v>
      </c>
      <c r="P68" s="73"/>
    </row>
    <row r="69" spans="1:16" x14ac:dyDescent="0.25">
      <c r="A69" s="169"/>
      <c r="B69" s="151"/>
      <c r="C69" s="150"/>
      <c r="D69" s="38" t="s">
        <v>257</v>
      </c>
      <c r="E69" s="37" t="s">
        <v>71</v>
      </c>
      <c r="F69" s="161"/>
      <c r="G69" s="46">
        <v>1</v>
      </c>
      <c r="H69" s="66"/>
      <c r="I69" s="102"/>
      <c r="J69" s="39">
        <f t="shared" si="8"/>
        <v>1</v>
      </c>
      <c r="K69" s="148"/>
      <c r="L69" s="73"/>
      <c r="M69" s="73"/>
      <c r="N69" s="39">
        <f t="shared" si="13"/>
        <v>1</v>
      </c>
      <c r="O69" s="142"/>
      <c r="P69" s="73"/>
    </row>
    <row r="70" spans="1:16" x14ac:dyDescent="0.25">
      <c r="A70" s="169"/>
      <c r="B70" s="151"/>
      <c r="C70" s="150"/>
      <c r="D70" s="38" t="s">
        <v>205</v>
      </c>
      <c r="E70" s="37" t="s">
        <v>163</v>
      </c>
      <c r="F70" s="161"/>
      <c r="G70" s="46">
        <v>0.75</v>
      </c>
      <c r="H70" s="64"/>
      <c r="I70" s="102"/>
      <c r="J70" s="39">
        <f t="shared" si="8"/>
        <v>0.75</v>
      </c>
      <c r="K70" s="147"/>
      <c r="L70" s="73"/>
      <c r="M70" s="73"/>
      <c r="N70" s="39">
        <f t="shared" si="13"/>
        <v>0.75</v>
      </c>
      <c r="O70" s="141"/>
      <c r="P70" s="73"/>
    </row>
    <row r="71" spans="1:16" x14ac:dyDescent="0.25">
      <c r="A71" s="169"/>
      <c r="B71" s="112"/>
      <c r="C71" s="41"/>
      <c r="D71" s="103"/>
      <c r="E71" s="113"/>
      <c r="F71" s="41" t="s">
        <v>64</v>
      </c>
      <c r="G71" s="41"/>
      <c r="H71" s="41"/>
      <c r="I71" s="42"/>
      <c r="J71" s="42"/>
      <c r="K71" s="43">
        <f>MIN(SUM(K56:K70),20)</f>
        <v>0</v>
      </c>
      <c r="L71" s="42"/>
      <c r="M71" s="44"/>
      <c r="N71" s="45"/>
      <c r="O71" s="45">
        <f>MIN(SUM(O56:O70),20)</f>
        <v>0</v>
      </c>
      <c r="P71" s="44"/>
    </row>
    <row r="72" spans="1:16" x14ac:dyDescent="0.25">
      <c r="A72" s="169"/>
      <c r="B72" s="151" t="s">
        <v>87</v>
      </c>
      <c r="C72" s="150">
        <v>10</v>
      </c>
      <c r="D72" s="173" t="s">
        <v>88</v>
      </c>
      <c r="E72" s="37" t="s">
        <v>89</v>
      </c>
      <c r="F72" s="161" t="s">
        <v>90</v>
      </c>
      <c r="G72" s="46">
        <v>1</v>
      </c>
      <c r="H72" s="83">
        <v>7</v>
      </c>
      <c r="I72" s="102"/>
      <c r="J72" s="39">
        <v>1</v>
      </c>
      <c r="K72" s="146">
        <f>MIN(I72*J72+I73*J73+I74*J74,$H72)</f>
        <v>0</v>
      </c>
      <c r="L72" s="73"/>
      <c r="M72" s="73"/>
      <c r="N72" s="39">
        <v>1</v>
      </c>
      <c r="O72" s="140">
        <f>MIN(M72*N72+M73*N73+M74*N74,$H72)</f>
        <v>0</v>
      </c>
      <c r="P72" s="73"/>
    </row>
    <row r="73" spans="1:16" x14ac:dyDescent="0.25">
      <c r="A73" s="169"/>
      <c r="B73" s="151"/>
      <c r="C73" s="150"/>
      <c r="D73" s="173"/>
      <c r="E73" s="37" t="s">
        <v>91</v>
      </c>
      <c r="F73" s="161"/>
      <c r="G73" s="46">
        <v>2.5</v>
      </c>
      <c r="H73" s="87"/>
      <c r="I73" s="102"/>
      <c r="J73" s="39">
        <v>2.5</v>
      </c>
      <c r="K73" s="148"/>
      <c r="L73" s="72"/>
      <c r="M73" s="72"/>
      <c r="N73" s="39">
        <v>2.5</v>
      </c>
      <c r="O73" s="142"/>
      <c r="P73" s="72"/>
    </row>
    <row r="74" spans="1:16" x14ac:dyDescent="0.25">
      <c r="A74" s="169"/>
      <c r="B74" s="151"/>
      <c r="C74" s="150"/>
      <c r="D74" s="173"/>
      <c r="E74" s="37" t="s">
        <v>92</v>
      </c>
      <c r="F74" s="161"/>
      <c r="G74" s="46">
        <v>7</v>
      </c>
      <c r="H74" s="64"/>
      <c r="I74" s="102"/>
      <c r="J74" s="39">
        <v>7</v>
      </c>
      <c r="K74" s="147"/>
      <c r="L74" s="72"/>
      <c r="M74" s="72"/>
      <c r="N74" s="39">
        <v>7</v>
      </c>
      <c r="O74" s="141"/>
      <c r="P74" s="72"/>
    </row>
    <row r="75" spans="1:16" x14ac:dyDescent="0.25">
      <c r="A75" s="169"/>
      <c r="B75" s="151"/>
      <c r="C75" s="150"/>
      <c r="D75" s="173" t="s">
        <v>142</v>
      </c>
      <c r="E75" s="37" t="s">
        <v>93</v>
      </c>
      <c r="F75" s="161" t="s">
        <v>100</v>
      </c>
      <c r="G75" s="62">
        <v>2</v>
      </c>
      <c r="H75" s="83">
        <v>5</v>
      </c>
      <c r="I75" s="102"/>
      <c r="J75" s="48">
        <v>2</v>
      </c>
      <c r="K75" s="146">
        <f>MIN(I75*J75+I76*J76,$H75)</f>
        <v>0</v>
      </c>
      <c r="L75" s="74"/>
      <c r="M75" s="74"/>
      <c r="N75" s="48">
        <v>2</v>
      </c>
      <c r="O75" s="140">
        <f>MIN(M75*N75+M76*N76,$H75)</f>
        <v>0</v>
      </c>
      <c r="P75" s="74"/>
    </row>
    <row r="76" spans="1:16" x14ac:dyDescent="0.25">
      <c r="A76" s="169"/>
      <c r="B76" s="151"/>
      <c r="C76" s="150"/>
      <c r="D76" s="173"/>
      <c r="E76" s="37" t="s">
        <v>94</v>
      </c>
      <c r="F76" s="161"/>
      <c r="G76" s="62">
        <v>5</v>
      </c>
      <c r="H76" s="64"/>
      <c r="I76" s="102"/>
      <c r="J76" s="39">
        <v>5</v>
      </c>
      <c r="K76" s="147"/>
      <c r="L76" s="72"/>
      <c r="M76" s="72"/>
      <c r="N76" s="39">
        <v>5</v>
      </c>
      <c r="O76" s="141"/>
      <c r="P76" s="72"/>
    </row>
    <row r="77" spans="1:16" x14ac:dyDescent="0.25">
      <c r="A77" s="169"/>
      <c r="B77" s="151"/>
      <c r="C77" s="150"/>
      <c r="D77" s="101" t="s">
        <v>172</v>
      </c>
      <c r="E77" s="37" t="s">
        <v>95</v>
      </c>
      <c r="F77" s="46" t="s">
        <v>67</v>
      </c>
      <c r="G77" s="46">
        <v>2</v>
      </c>
      <c r="H77" s="67">
        <v>4</v>
      </c>
      <c r="I77" s="102"/>
      <c r="J77" s="38">
        <f t="shared" si="8"/>
        <v>2</v>
      </c>
      <c r="K77" s="85">
        <f>MIN(I77*J77,$H77)</f>
        <v>0</v>
      </c>
      <c r="L77" s="72"/>
      <c r="M77" s="72"/>
      <c r="N77" s="38">
        <f t="shared" ref="N77:N83" si="16">$G77</f>
        <v>2</v>
      </c>
      <c r="O77" s="86">
        <f>MIN(M77*N77,$H77)</f>
        <v>0</v>
      </c>
      <c r="P77" s="72"/>
    </row>
    <row r="78" spans="1:16" x14ac:dyDescent="0.25">
      <c r="A78" s="169"/>
      <c r="B78" s="151"/>
      <c r="C78" s="150"/>
      <c r="D78" s="167" t="s">
        <v>249</v>
      </c>
      <c r="E78" s="37" t="s">
        <v>252</v>
      </c>
      <c r="F78" s="161" t="s">
        <v>90</v>
      </c>
      <c r="G78" s="46">
        <v>3</v>
      </c>
      <c r="H78" s="83">
        <v>7</v>
      </c>
      <c r="I78" s="102"/>
      <c r="J78" s="38">
        <f t="shared" si="8"/>
        <v>3</v>
      </c>
      <c r="K78" s="146">
        <f>MIN(I78*J78+I79*J79,$H78)</f>
        <v>0</v>
      </c>
      <c r="L78" s="72"/>
      <c r="M78" s="72"/>
      <c r="N78" s="38">
        <f t="shared" si="16"/>
        <v>3</v>
      </c>
      <c r="O78" s="140">
        <f>MIN(M78*N78+M79*N79,$H78)</f>
        <v>0</v>
      </c>
      <c r="P78" s="72"/>
    </row>
    <row r="79" spans="1:16" x14ac:dyDescent="0.25">
      <c r="A79" s="169"/>
      <c r="B79" s="151"/>
      <c r="C79" s="150"/>
      <c r="D79" s="167"/>
      <c r="E79" s="37" t="s">
        <v>149</v>
      </c>
      <c r="F79" s="161"/>
      <c r="G79" s="46">
        <v>2</v>
      </c>
      <c r="H79" s="84"/>
      <c r="I79" s="102"/>
      <c r="J79" s="38">
        <f t="shared" si="8"/>
        <v>2</v>
      </c>
      <c r="K79" s="147"/>
      <c r="L79" s="72"/>
      <c r="M79" s="72"/>
      <c r="N79" s="38">
        <f t="shared" si="16"/>
        <v>2</v>
      </c>
      <c r="O79" s="141"/>
      <c r="P79" s="72"/>
    </row>
    <row r="80" spans="1:16" x14ac:dyDescent="0.25">
      <c r="A80" s="169"/>
      <c r="B80" s="151"/>
      <c r="C80" s="150"/>
      <c r="D80" s="167" t="s">
        <v>250</v>
      </c>
      <c r="E80" s="37" t="s">
        <v>251</v>
      </c>
      <c r="F80" s="161" t="s">
        <v>100</v>
      </c>
      <c r="G80" s="46">
        <v>2</v>
      </c>
      <c r="H80" s="83">
        <v>5</v>
      </c>
      <c r="I80" s="102"/>
      <c r="J80" s="38">
        <v>2</v>
      </c>
      <c r="K80" s="146">
        <f>MIN(I80*J80+I81*J81,$H80)</f>
        <v>0</v>
      </c>
      <c r="L80" s="72"/>
      <c r="M80" s="72"/>
      <c r="N80" s="38">
        <v>2</v>
      </c>
      <c r="O80" s="140">
        <f>MIN(M80*N80+M81*N81,$H80)</f>
        <v>0</v>
      </c>
      <c r="P80" s="72"/>
    </row>
    <row r="81" spans="1:16" x14ac:dyDescent="0.25">
      <c r="A81" s="169"/>
      <c r="B81" s="151"/>
      <c r="C81" s="150"/>
      <c r="D81" s="167"/>
      <c r="E81" s="37" t="s">
        <v>71</v>
      </c>
      <c r="F81" s="161"/>
      <c r="G81" s="46">
        <v>1</v>
      </c>
      <c r="H81" s="64"/>
      <c r="I81" s="102"/>
      <c r="J81" s="38">
        <v>1</v>
      </c>
      <c r="K81" s="147"/>
      <c r="L81" s="72"/>
      <c r="M81" s="72"/>
      <c r="N81" s="38">
        <v>1</v>
      </c>
      <c r="O81" s="141"/>
      <c r="P81" s="72"/>
    </row>
    <row r="82" spans="1:16" x14ac:dyDescent="0.25">
      <c r="A82" s="169"/>
      <c r="B82" s="151"/>
      <c r="C82" s="150"/>
      <c r="D82" s="167" t="s">
        <v>248</v>
      </c>
      <c r="E82" s="37" t="s">
        <v>157</v>
      </c>
      <c r="F82" s="161" t="s">
        <v>67</v>
      </c>
      <c r="G82" s="46">
        <v>1</v>
      </c>
      <c r="H82" s="83">
        <v>4</v>
      </c>
      <c r="I82" s="102"/>
      <c r="J82" s="38">
        <v>1</v>
      </c>
      <c r="K82" s="146">
        <f>MIN(I82*J82+I83*J83,$H82)</f>
        <v>0</v>
      </c>
      <c r="L82" s="72"/>
      <c r="M82" s="72"/>
      <c r="N82" s="38">
        <v>1</v>
      </c>
      <c r="O82" s="140">
        <f>MIN(M82*N82+M83*N83,$H82)</f>
        <v>0</v>
      </c>
      <c r="P82" s="72"/>
    </row>
    <row r="83" spans="1:16" x14ac:dyDescent="0.25">
      <c r="A83" s="169"/>
      <c r="B83" s="151"/>
      <c r="C83" s="150"/>
      <c r="D83" s="167"/>
      <c r="E83" s="37" t="s">
        <v>86</v>
      </c>
      <c r="F83" s="161"/>
      <c r="G83" s="46">
        <v>0.5</v>
      </c>
      <c r="H83" s="84"/>
      <c r="I83" s="102"/>
      <c r="J83" s="39">
        <f t="shared" si="8"/>
        <v>0.5</v>
      </c>
      <c r="K83" s="147"/>
      <c r="L83" s="73"/>
      <c r="M83" s="73"/>
      <c r="N83" s="39">
        <f t="shared" si="16"/>
        <v>0.5</v>
      </c>
      <c r="O83" s="141"/>
      <c r="P83" s="73"/>
    </row>
    <row r="84" spans="1:16" x14ac:dyDescent="0.25">
      <c r="A84" s="169"/>
      <c r="B84" s="112"/>
      <c r="C84" s="41"/>
      <c r="D84" s="103"/>
      <c r="E84" s="113"/>
      <c r="F84" s="41" t="s">
        <v>64</v>
      </c>
      <c r="G84" s="41"/>
      <c r="H84" s="41"/>
      <c r="I84" s="42"/>
      <c r="J84" s="42"/>
      <c r="K84" s="43">
        <f>MIN(SUM(K72:K83),10)</f>
        <v>0</v>
      </c>
      <c r="L84" s="42"/>
      <c r="M84" s="44"/>
      <c r="N84" s="45"/>
      <c r="O84" s="45">
        <f>MIN(SUM(O72:O83),10)</f>
        <v>0</v>
      </c>
      <c r="P84" s="44"/>
    </row>
    <row r="85" spans="1:16" x14ac:dyDescent="0.25">
      <c r="A85" s="170"/>
      <c r="B85" s="114"/>
      <c r="C85" s="50"/>
      <c r="D85" s="105"/>
      <c r="E85" s="115"/>
      <c r="F85" s="50" t="s">
        <v>64</v>
      </c>
      <c r="G85" s="50"/>
      <c r="H85" s="50"/>
      <c r="I85" s="50"/>
      <c r="J85" s="50"/>
      <c r="K85" s="51">
        <f>K25+K31+K36+K44+K48+K55+K71+K84</f>
        <v>0</v>
      </c>
      <c r="L85" s="50"/>
      <c r="M85" s="50"/>
      <c r="N85" s="51"/>
      <c r="O85" s="51">
        <f>O25+O31+O36+O44+O48+O55+O71+O84</f>
        <v>0</v>
      </c>
      <c r="P85" s="50"/>
    </row>
    <row r="86" spans="1:16" ht="15" customHeight="1" x14ac:dyDescent="0.25">
      <c r="A86" s="168" t="s">
        <v>96</v>
      </c>
      <c r="B86" s="151" t="s">
        <v>97</v>
      </c>
      <c r="C86" s="150">
        <v>20</v>
      </c>
      <c r="D86" s="101" t="s">
        <v>253</v>
      </c>
      <c r="E86" s="106" t="s">
        <v>254</v>
      </c>
      <c r="F86" s="106" t="s">
        <v>61</v>
      </c>
      <c r="G86" s="46">
        <v>1.5</v>
      </c>
      <c r="H86" s="37" t="s">
        <v>221</v>
      </c>
      <c r="I86" s="102"/>
      <c r="J86" s="38">
        <f t="shared" ref="J86:J87" si="17">$G86</f>
        <v>1.5</v>
      </c>
      <c r="K86" s="85">
        <f>MIN(I86*J86,$H86)</f>
        <v>0</v>
      </c>
      <c r="L86" s="72"/>
      <c r="M86" s="72"/>
      <c r="N86" s="39">
        <f t="shared" ref="N86:N87" si="18">$G86</f>
        <v>1.5</v>
      </c>
      <c r="O86" s="49">
        <f>MIN(M86*N86,$H86)</f>
        <v>0</v>
      </c>
      <c r="P86" s="72"/>
    </row>
    <row r="87" spans="1:16" x14ac:dyDescent="0.25">
      <c r="A87" s="169"/>
      <c r="B87" s="151"/>
      <c r="C87" s="150"/>
      <c r="D87" s="101" t="s">
        <v>255</v>
      </c>
      <c r="E87" s="106" t="s">
        <v>173</v>
      </c>
      <c r="F87" s="106" t="s">
        <v>63</v>
      </c>
      <c r="G87" s="46">
        <v>1</v>
      </c>
      <c r="H87" s="37">
        <v>3</v>
      </c>
      <c r="I87" s="102"/>
      <c r="J87" s="38">
        <f t="shared" si="17"/>
        <v>1</v>
      </c>
      <c r="K87" s="85">
        <f>MIN(I87*J87,$H87)</f>
        <v>0</v>
      </c>
      <c r="L87" s="72"/>
      <c r="M87" s="72"/>
      <c r="N87" s="39">
        <f t="shared" si="18"/>
        <v>1</v>
      </c>
      <c r="O87" s="49">
        <f>MIN(M87*N87,$H87)</f>
        <v>0</v>
      </c>
      <c r="P87" s="72"/>
    </row>
    <row r="88" spans="1:16" x14ac:dyDescent="0.25">
      <c r="A88" s="169"/>
      <c r="B88" s="112"/>
      <c r="C88" s="41"/>
      <c r="D88" s="103"/>
      <c r="E88" s="113"/>
      <c r="F88" s="41" t="s">
        <v>64</v>
      </c>
      <c r="G88" s="41"/>
      <c r="H88" s="41"/>
      <c r="I88" s="42"/>
      <c r="J88" s="42"/>
      <c r="K88" s="43">
        <f>MIN(SUM(K86:K87),20)</f>
        <v>0</v>
      </c>
      <c r="L88" s="42"/>
      <c r="M88" s="44"/>
      <c r="N88" s="45"/>
      <c r="O88" s="45">
        <f>MIN(SUM(O86:O87),20)</f>
        <v>0</v>
      </c>
      <c r="P88" s="44"/>
    </row>
    <row r="89" spans="1:16" ht="15" customHeight="1" x14ac:dyDescent="0.25">
      <c r="A89" s="169"/>
      <c r="B89" s="151" t="s">
        <v>98</v>
      </c>
      <c r="C89" s="150">
        <v>20</v>
      </c>
      <c r="D89" s="94" t="s">
        <v>175</v>
      </c>
      <c r="E89" s="95" t="s">
        <v>174</v>
      </c>
      <c r="F89" s="95" t="s">
        <v>276</v>
      </c>
      <c r="G89" s="96">
        <v>2</v>
      </c>
      <c r="H89" s="82">
        <v>10</v>
      </c>
      <c r="I89" s="102"/>
      <c r="J89" s="97">
        <f t="shared" ref="J89:J90" si="19">$G89</f>
        <v>2</v>
      </c>
      <c r="K89" s="99">
        <f>MIN(I89*J89,$H89)</f>
        <v>0</v>
      </c>
      <c r="L89" s="98"/>
      <c r="M89" s="98"/>
      <c r="N89" s="97">
        <f t="shared" ref="N89:N90" si="20">$G89</f>
        <v>2</v>
      </c>
      <c r="O89" s="100">
        <f>MIN(M89*N89,$H89)</f>
        <v>0</v>
      </c>
      <c r="P89" s="98"/>
    </row>
    <row r="90" spans="1:16" x14ac:dyDescent="0.25">
      <c r="A90" s="169"/>
      <c r="B90" s="151"/>
      <c r="C90" s="150"/>
      <c r="D90" s="94" t="s">
        <v>206</v>
      </c>
      <c r="E90" s="95" t="s">
        <v>165</v>
      </c>
      <c r="F90" s="95" t="s">
        <v>276</v>
      </c>
      <c r="G90" s="96">
        <v>1</v>
      </c>
      <c r="H90" s="82">
        <v>10</v>
      </c>
      <c r="I90" s="102"/>
      <c r="J90" s="97">
        <f t="shared" si="19"/>
        <v>1</v>
      </c>
      <c r="K90" s="99">
        <f>MIN(I90*J90,$H90)</f>
        <v>0</v>
      </c>
      <c r="L90" s="98"/>
      <c r="M90" s="98"/>
      <c r="N90" s="97">
        <f t="shared" si="20"/>
        <v>1</v>
      </c>
      <c r="O90" s="100">
        <f>MIN(M90*N90,$H90)</f>
        <v>0</v>
      </c>
      <c r="P90" s="98"/>
    </row>
    <row r="91" spans="1:16" x14ac:dyDescent="0.25">
      <c r="A91" s="169"/>
      <c r="B91" s="112"/>
      <c r="C91" s="41"/>
      <c r="D91" s="103"/>
      <c r="E91" s="113"/>
      <c r="F91" s="41" t="s">
        <v>64</v>
      </c>
      <c r="G91" s="41"/>
      <c r="H91" s="41"/>
      <c r="I91" s="42"/>
      <c r="J91" s="43"/>
      <c r="K91" s="43">
        <f>MIN(SUM(K89:K90),20)</f>
        <v>0</v>
      </c>
      <c r="L91" s="80"/>
      <c r="M91" s="81"/>
      <c r="N91" s="45"/>
      <c r="O91" s="45">
        <f>MIN(SUM(O89:O90),20)</f>
        <v>0</v>
      </c>
      <c r="P91" s="44"/>
    </row>
    <row r="92" spans="1:16" x14ac:dyDescent="0.25">
      <c r="A92" s="169"/>
      <c r="B92" s="151" t="s">
        <v>99</v>
      </c>
      <c r="C92" s="150">
        <v>10</v>
      </c>
      <c r="D92" s="101" t="s">
        <v>176</v>
      </c>
      <c r="E92" s="46" t="s">
        <v>244</v>
      </c>
      <c r="F92" s="46" t="s">
        <v>61</v>
      </c>
      <c r="G92" s="46">
        <v>3</v>
      </c>
      <c r="H92" s="37" t="s">
        <v>221</v>
      </c>
      <c r="I92" s="102"/>
      <c r="J92" s="48">
        <f t="shared" ref="J92:J94" si="21">$G92</f>
        <v>3</v>
      </c>
      <c r="K92" s="85">
        <f>MIN(I92*J92,$H92)</f>
        <v>0</v>
      </c>
      <c r="L92" s="75"/>
      <c r="M92" s="75"/>
      <c r="N92" s="48">
        <f t="shared" ref="N92:N94" si="22">$G92</f>
        <v>3</v>
      </c>
      <c r="O92" s="49">
        <f>MIN(M92*N92,$H92)</f>
        <v>0</v>
      </c>
      <c r="P92" s="75"/>
    </row>
    <row r="93" spans="1:16" x14ac:dyDescent="0.25">
      <c r="A93" s="169"/>
      <c r="B93" s="151"/>
      <c r="C93" s="150"/>
      <c r="D93" s="101" t="s">
        <v>220</v>
      </c>
      <c r="E93" s="46" t="s">
        <v>243</v>
      </c>
      <c r="F93" s="46" t="s">
        <v>61</v>
      </c>
      <c r="G93" s="46">
        <v>2</v>
      </c>
      <c r="H93" s="37" t="s">
        <v>221</v>
      </c>
      <c r="I93" s="102"/>
      <c r="J93" s="48">
        <f t="shared" si="21"/>
        <v>2</v>
      </c>
      <c r="K93" s="85">
        <f>MIN(I93*J93,$H93)</f>
        <v>0</v>
      </c>
      <c r="L93" s="75"/>
      <c r="M93" s="75"/>
      <c r="N93" s="48">
        <f t="shared" si="22"/>
        <v>2</v>
      </c>
      <c r="O93" s="49">
        <f>MIN(M93*N93,$H93)</f>
        <v>0</v>
      </c>
      <c r="P93" s="75"/>
    </row>
    <row r="94" spans="1:16" ht="33" customHeight="1" x14ac:dyDescent="0.25">
      <c r="A94" s="169"/>
      <c r="B94" s="151"/>
      <c r="C94" s="150"/>
      <c r="D94" s="107" t="s">
        <v>101</v>
      </c>
      <c r="E94" s="52" t="s">
        <v>242</v>
      </c>
      <c r="F94" s="52" t="s">
        <v>67</v>
      </c>
      <c r="G94" s="46">
        <v>1</v>
      </c>
      <c r="H94" s="46">
        <v>4</v>
      </c>
      <c r="I94" s="102"/>
      <c r="J94" s="53">
        <f t="shared" si="21"/>
        <v>1</v>
      </c>
      <c r="K94" s="85">
        <f>MIN(I94*J94,$H94)</f>
        <v>0</v>
      </c>
      <c r="L94" s="76"/>
      <c r="M94" s="76"/>
      <c r="N94" s="53">
        <f t="shared" si="22"/>
        <v>1</v>
      </c>
      <c r="O94" s="54">
        <f>MIN(M94*N94,$H94)</f>
        <v>0</v>
      </c>
      <c r="P94" s="76"/>
    </row>
    <row r="95" spans="1:16" x14ac:dyDescent="0.25">
      <c r="A95" s="169"/>
      <c r="B95" s="112"/>
      <c r="C95" s="41"/>
      <c r="D95" s="103"/>
      <c r="E95" s="113"/>
      <c r="F95" s="41" t="s">
        <v>64</v>
      </c>
      <c r="G95" s="41"/>
      <c r="H95" s="41"/>
      <c r="I95" s="80"/>
      <c r="J95" s="43"/>
      <c r="K95" s="43">
        <f>MIN(SUM(K92:K94),10)</f>
        <v>0</v>
      </c>
      <c r="L95" s="42"/>
      <c r="M95" s="44"/>
      <c r="N95" s="45"/>
      <c r="O95" s="45">
        <f>MIN(SUM(O92:O94),10)</f>
        <v>0</v>
      </c>
      <c r="P95" s="44"/>
    </row>
    <row r="96" spans="1:16" x14ac:dyDescent="0.25">
      <c r="A96" s="169"/>
      <c r="B96" s="151" t="s">
        <v>102</v>
      </c>
      <c r="C96" s="150">
        <v>5</v>
      </c>
      <c r="D96" s="101" t="s">
        <v>103</v>
      </c>
      <c r="E96" s="46" t="s">
        <v>159</v>
      </c>
      <c r="F96" s="46" t="s">
        <v>61</v>
      </c>
      <c r="G96" s="46">
        <v>1.5</v>
      </c>
      <c r="H96" s="37" t="s">
        <v>221</v>
      </c>
      <c r="I96" s="102"/>
      <c r="J96" s="48">
        <f t="shared" ref="J96:J97" si="23">$G96</f>
        <v>1.5</v>
      </c>
      <c r="K96" s="85">
        <f>MIN(I96*J96,$H96)</f>
        <v>0</v>
      </c>
      <c r="L96" s="75"/>
      <c r="M96" s="75"/>
      <c r="N96" s="48">
        <f t="shared" ref="N96:N97" si="24">$G96</f>
        <v>1.5</v>
      </c>
      <c r="O96" s="49">
        <f>MIN(M96*N96,$H96)</f>
        <v>0</v>
      </c>
      <c r="P96" s="75"/>
    </row>
    <row r="97" spans="1:16" x14ac:dyDescent="0.25">
      <c r="A97" s="169"/>
      <c r="B97" s="151"/>
      <c r="C97" s="150"/>
      <c r="D97" s="101" t="s">
        <v>104</v>
      </c>
      <c r="E97" s="46" t="s">
        <v>160</v>
      </c>
      <c r="F97" s="46" t="s">
        <v>61</v>
      </c>
      <c r="G97" s="46">
        <v>1</v>
      </c>
      <c r="H97" s="37" t="s">
        <v>221</v>
      </c>
      <c r="I97" s="102"/>
      <c r="J97" s="48">
        <f t="shared" si="23"/>
        <v>1</v>
      </c>
      <c r="K97" s="85">
        <f>MIN(I97*J97,$H97)</f>
        <v>0</v>
      </c>
      <c r="L97" s="75"/>
      <c r="M97" s="75"/>
      <c r="N97" s="48">
        <f t="shared" si="24"/>
        <v>1</v>
      </c>
      <c r="O97" s="49">
        <f>MIN(M97*N97,$H97)</f>
        <v>0</v>
      </c>
      <c r="P97" s="75"/>
    </row>
    <row r="98" spans="1:16" x14ac:dyDescent="0.25">
      <c r="A98" s="169"/>
      <c r="B98" s="112"/>
      <c r="C98" s="41"/>
      <c r="D98" s="103"/>
      <c r="E98" s="113"/>
      <c r="F98" s="41" t="s">
        <v>64</v>
      </c>
      <c r="G98" s="41"/>
      <c r="H98" s="41"/>
      <c r="I98" s="42"/>
      <c r="J98" s="43"/>
      <c r="K98" s="43">
        <f>MIN(SUM(K96:K97),5)</f>
        <v>0</v>
      </c>
      <c r="L98" s="42"/>
      <c r="M98" s="44"/>
      <c r="N98" s="45"/>
      <c r="O98" s="45">
        <f>MIN(SUM(O96:O97),5)</f>
        <v>0</v>
      </c>
      <c r="P98" s="44"/>
    </row>
    <row r="99" spans="1:16" ht="17.45" customHeight="1" x14ac:dyDescent="0.25">
      <c r="A99" s="169"/>
      <c r="B99" s="153" t="s">
        <v>105</v>
      </c>
      <c r="C99" s="150">
        <v>10</v>
      </c>
      <c r="D99" s="166" t="s">
        <v>106</v>
      </c>
      <c r="E99" s="46" t="s">
        <v>177</v>
      </c>
      <c r="F99" s="161" t="s">
        <v>61</v>
      </c>
      <c r="G99" s="46">
        <v>4</v>
      </c>
      <c r="H99" s="37" t="s">
        <v>221</v>
      </c>
      <c r="I99" s="102"/>
      <c r="J99" s="48">
        <f t="shared" ref="J99:J101" si="25">$G99</f>
        <v>4</v>
      </c>
      <c r="K99" s="85">
        <f>MIN(I99*J99,$H99)</f>
        <v>0</v>
      </c>
      <c r="L99" s="75"/>
      <c r="M99" s="78"/>
      <c r="N99" s="47">
        <f t="shared" ref="N99:N100" si="26">$G99</f>
        <v>4</v>
      </c>
      <c r="O99" s="49">
        <f>MIN(M99*N99,$H99)</f>
        <v>0</v>
      </c>
      <c r="P99" s="165"/>
    </row>
    <row r="100" spans="1:16" x14ac:dyDescent="0.25">
      <c r="A100" s="169"/>
      <c r="B100" s="154"/>
      <c r="C100" s="150"/>
      <c r="D100" s="166"/>
      <c r="E100" s="46" t="s">
        <v>178</v>
      </c>
      <c r="F100" s="161"/>
      <c r="G100" s="46">
        <v>2</v>
      </c>
      <c r="H100" s="37" t="s">
        <v>221</v>
      </c>
      <c r="I100" s="102"/>
      <c r="J100" s="48">
        <f t="shared" si="25"/>
        <v>2</v>
      </c>
      <c r="K100" s="85">
        <f>MIN(I100*J100,$H100)</f>
        <v>0</v>
      </c>
      <c r="L100" s="75"/>
      <c r="M100" s="78"/>
      <c r="N100" s="47">
        <f t="shared" si="26"/>
        <v>2</v>
      </c>
      <c r="O100" s="49">
        <f>MIN(M100*N100,$H100)</f>
        <v>0</v>
      </c>
      <c r="P100" s="165"/>
    </row>
    <row r="101" spans="1:16" x14ac:dyDescent="0.25">
      <c r="A101" s="169"/>
      <c r="B101" s="155"/>
      <c r="C101" s="150"/>
      <c r="D101" s="108" t="s">
        <v>107</v>
      </c>
      <c r="E101" s="46" t="s">
        <v>202</v>
      </c>
      <c r="F101" s="46" t="s">
        <v>100</v>
      </c>
      <c r="G101" s="46">
        <v>1</v>
      </c>
      <c r="H101" s="82">
        <v>5</v>
      </c>
      <c r="I101" s="102"/>
      <c r="J101" s="48">
        <f t="shared" si="25"/>
        <v>1</v>
      </c>
      <c r="K101" s="85">
        <f>MIN(I101*J101,$H101)</f>
        <v>0</v>
      </c>
      <c r="L101" s="75"/>
      <c r="M101" s="75"/>
      <c r="N101" s="39">
        <v>1</v>
      </c>
      <c r="O101" s="49">
        <f>MIN(M101*N101,$H101)</f>
        <v>0</v>
      </c>
      <c r="P101" s="75"/>
    </row>
    <row r="102" spans="1:16" x14ac:dyDescent="0.25">
      <c r="A102" s="169"/>
      <c r="B102" s="112"/>
      <c r="C102" s="41"/>
      <c r="D102" s="103"/>
      <c r="E102" s="113"/>
      <c r="F102" s="41" t="s">
        <v>64</v>
      </c>
      <c r="G102" s="41"/>
      <c r="H102" s="41"/>
      <c r="I102" s="42"/>
      <c r="J102" s="43"/>
      <c r="K102" s="43">
        <f>MIN(SUM(K99:K101),10)</f>
        <v>0</v>
      </c>
      <c r="L102" s="42"/>
      <c r="M102" s="44"/>
      <c r="N102" s="45"/>
      <c r="O102" s="45">
        <f>MIN(SUM(O99:O101),10)</f>
        <v>0</v>
      </c>
      <c r="P102" s="44"/>
    </row>
    <row r="103" spans="1:16" x14ac:dyDescent="0.25">
      <c r="A103" s="169"/>
      <c r="B103" s="151" t="s">
        <v>108</v>
      </c>
      <c r="C103" s="152">
        <v>20</v>
      </c>
      <c r="D103" s="108" t="s">
        <v>179</v>
      </c>
      <c r="E103" s="46" t="s">
        <v>109</v>
      </c>
      <c r="F103" s="46" t="s">
        <v>61</v>
      </c>
      <c r="G103" s="46">
        <v>1.5</v>
      </c>
      <c r="H103" s="37" t="s">
        <v>221</v>
      </c>
      <c r="I103" s="102"/>
      <c r="J103" s="48">
        <f t="shared" ref="J103:J106" si="27">$G103</f>
        <v>1.5</v>
      </c>
      <c r="K103" s="85">
        <f>MIN(I103*J103,$H103)</f>
        <v>0</v>
      </c>
      <c r="L103" s="75"/>
      <c r="M103" s="75"/>
      <c r="N103" s="48">
        <f t="shared" ref="N103:N106" si="28">$G103</f>
        <v>1.5</v>
      </c>
      <c r="O103" s="49">
        <f>MIN(M103*N103,$H103)</f>
        <v>0</v>
      </c>
      <c r="P103" s="75"/>
    </row>
    <row r="104" spans="1:16" x14ac:dyDescent="0.25">
      <c r="A104" s="169"/>
      <c r="B104" s="151"/>
      <c r="C104" s="152"/>
      <c r="D104" s="108" t="s">
        <v>182</v>
      </c>
      <c r="E104" s="46" t="s">
        <v>110</v>
      </c>
      <c r="F104" s="46" t="s">
        <v>83</v>
      </c>
      <c r="G104" s="46">
        <v>1</v>
      </c>
      <c r="H104" s="37">
        <v>15</v>
      </c>
      <c r="I104" s="102"/>
      <c r="J104" s="48">
        <f t="shared" si="27"/>
        <v>1</v>
      </c>
      <c r="K104" s="85">
        <f>MIN(I104*J104,$H104)</f>
        <v>0</v>
      </c>
      <c r="L104" s="75"/>
      <c r="M104" s="75"/>
      <c r="N104" s="48">
        <f t="shared" si="28"/>
        <v>1</v>
      </c>
      <c r="O104" s="49">
        <f>MIN(M104*N104,$H104)</f>
        <v>0</v>
      </c>
      <c r="P104" s="75"/>
    </row>
    <row r="105" spans="1:16" x14ac:dyDescent="0.25">
      <c r="A105" s="169"/>
      <c r="B105" s="151"/>
      <c r="C105" s="152"/>
      <c r="D105" s="108" t="s">
        <v>180</v>
      </c>
      <c r="E105" s="46" t="s">
        <v>110</v>
      </c>
      <c r="F105" s="46" t="s">
        <v>61</v>
      </c>
      <c r="G105" s="46">
        <v>1</v>
      </c>
      <c r="H105" s="37" t="s">
        <v>221</v>
      </c>
      <c r="I105" s="102"/>
      <c r="J105" s="48">
        <f t="shared" si="27"/>
        <v>1</v>
      </c>
      <c r="K105" s="85">
        <f>MIN(I105*J105,$H105)</f>
        <v>0</v>
      </c>
      <c r="L105" s="75"/>
      <c r="M105" s="75"/>
      <c r="N105" s="48">
        <f t="shared" si="28"/>
        <v>1</v>
      </c>
      <c r="O105" s="49">
        <f>MIN(M105*N105,$H105)</f>
        <v>0</v>
      </c>
      <c r="P105" s="75"/>
    </row>
    <row r="106" spans="1:16" x14ac:dyDescent="0.25">
      <c r="A106" s="169"/>
      <c r="B106" s="151"/>
      <c r="C106" s="152"/>
      <c r="D106" s="108" t="s">
        <v>181</v>
      </c>
      <c r="E106" s="46" t="s">
        <v>168</v>
      </c>
      <c r="F106" s="46" t="s">
        <v>85</v>
      </c>
      <c r="G106" s="46">
        <v>0.5</v>
      </c>
      <c r="H106" s="37">
        <v>10</v>
      </c>
      <c r="I106" s="102"/>
      <c r="J106" s="48">
        <f t="shared" si="27"/>
        <v>0.5</v>
      </c>
      <c r="K106" s="85">
        <f>MIN(I106*J106,$H106)</f>
        <v>0</v>
      </c>
      <c r="L106" s="75"/>
      <c r="M106" s="75"/>
      <c r="N106" s="48">
        <f t="shared" si="28"/>
        <v>0.5</v>
      </c>
      <c r="O106" s="49">
        <f>MIN(M106*N106,$H106)</f>
        <v>0</v>
      </c>
      <c r="P106" s="75"/>
    </row>
    <row r="107" spans="1:16" x14ac:dyDescent="0.25">
      <c r="A107" s="169"/>
      <c r="B107" s="112"/>
      <c r="C107" s="41"/>
      <c r="D107" s="103"/>
      <c r="E107" s="113"/>
      <c r="F107" s="41" t="s">
        <v>64</v>
      </c>
      <c r="G107" s="41"/>
      <c r="H107" s="41"/>
      <c r="I107" s="42"/>
      <c r="J107" s="43"/>
      <c r="K107" s="43">
        <f>MIN(SUM(K103:K106),20)</f>
        <v>0</v>
      </c>
      <c r="L107" s="42"/>
      <c r="M107" s="44"/>
      <c r="N107" s="45"/>
      <c r="O107" s="45">
        <f>MIN(SUM(O103:O106),20)</f>
        <v>0</v>
      </c>
      <c r="P107" s="44"/>
    </row>
    <row r="108" spans="1:16" ht="15" customHeight="1" x14ac:dyDescent="0.25">
      <c r="A108" s="169"/>
      <c r="B108" s="151" t="s">
        <v>111</v>
      </c>
      <c r="C108" s="152">
        <v>15</v>
      </c>
      <c r="D108" s="101" t="s">
        <v>140</v>
      </c>
      <c r="E108" s="46" t="s">
        <v>169</v>
      </c>
      <c r="F108" s="46" t="s">
        <v>61</v>
      </c>
      <c r="G108" s="46">
        <v>3</v>
      </c>
      <c r="H108" s="37" t="s">
        <v>221</v>
      </c>
      <c r="I108" s="102"/>
      <c r="J108" s="48">
        <f t="shared" ref="J108:J109" si="29">$G108</f>
        <v>3</v>
      </c>
      <c r="K108" s="85">
        <f>MIN(I108*J108,$H108)</f>
        <v>0</v>
      </c>
      <c r="L108" s="75"/>
      <c r="M108" s="75"/>
      <c r="N108" s="48">
        <f t="shared" ref="N108:N109" si="30">$G108</f>
        <v>3</v>
      </c>
      <c r="O108" s="49">
        <f>MIN(M108*N108,$H108)</f>
        <v>0</v>
      </c>
      <c r="P108" s="75"/>
    </row>
    <row r="109" spans="1:16" x14ac:dyDescent="0.25">
      <c r="A109" s="169"/>
      <c r="B109" s="151"/>
      <c r="C109" s="152"/>
      <c r="D109" s="101" t="s">
        <v>143</v>
      </c>
      <c r="E109" s="46" t="s">
        <v>166</v>
      </c>
      <c r="F109" s="46" t="s">
        <v>61</v>
      </c>
      <c r="G109" s="46">
        <v>1.5</v>
      </c>
      <c r="H109" s="37" t="s">
        <v>221</v>
      </c>
      <c r="I109" s="102"/>
      <c r="J109" s="48">
        <f t="shared" si="29"/>
        <v>1.5</v>
      </c>
      <c r="K109" s="85">
        <f>MIN(I109*J109,$H109)</f>
        <v>0</v>
      </c>
      <c r="L109" s="75"/>
      <c r="M109" s="75"/>
      <c r="N109" s="48">
        <f t="shared" si="30"/>
        <v>1.5</v>
      </c>
      <c r="O109" s="49">
        <f>MIN(M109*N109,$H109)</f>
        <v>0</v>
      </c>
      <c r="P109" s="75"/>
    </row>
    <row r="110" spans="1:16" x14ac:dyDescent="0.25">
      <c r="A110" s="169"/>
      <c r="B110" s="112"/>
      <c r="C110" s="41"/>
      <c r="D110" s="103"/>
      <c r="E110" s="113"/>
      <c r="F110" s="41" t="s">
        <v>64</v>
      </c>
      <c r="G110" s="41"/>
      <c r="H110" s="41"/>
      <c r="I110" s="42"/>
      <c r="J110" s="43"/>
      <c r="K110" s="43">
        <f>MIN(SUM(K108:K109),15)</f>
        <v>0</v>
      </c>
      <c r="L110" s="42"/>
      <c r="M110" s="44"/>
      <c r="N110" s="45"/>
      <c r="O110" s="45">
        <f>MIN(SUM(O108:O109),15)</f>
        <v>0</v>
      </c>
      <c r="P110" s="44"/>
    </row>
    <row r="111" spans="1:16" x14ac:dyDescent="0.25">
      <c r="A111" s="170"/>
      <c r="B111" s="114"/>
      <c r="C111" s="50"/>
      <c r="D111" s="105"/>
      <c r="E111" s="115"/>
      <c r="F111" s="50" t="s">
        <v>64</v>
      </c>
      <c r="G111" s="50"/>
      <c r="H111" s="88"/>
      <c r="I111" s="50"/>
      <c r="J111" s="51"/>
      <c r="K111" s="51">
        <f>K88+K91+K95+K98+K102+K107+K110</f>
        <v>0</v>
      </c>
      <c r="L111" s="50"/>
      <c r="M111" s="50"/>
      <c r="N111" s="51"/>
      <c r="O111" s="51">
        <f>O88+O91+O95+O98+O102+O107+O110</f>
        <v>0</v>
      </c>
      <c r="P111" s="50"/>
    </row>
    <row r="112" spans="1:16" ht="15" customHeight="1" x14ac:dyDescent="0.25">
      <c r="A112" s="174" t="s">
        <v>112</v>
      </c>
      <c r="B112" s="149" t="s">
        <v>113</v>
      </c>
      <c r="C112" s="150">
        <v>20</v>
      </c>
      <c r="D112" s="101" t="s">
        <v>144</v>
      </c>
      <c r="E112" s="46" t="s">
        <v>145</v>
      </c>
      <c r="F112" s="161" t="s">
        <v>85</v>
      </c>
      <c r="G112" s="62">
        <v>1</v>
      </c>
      <c r="H112" s="89">
        <v>10</v>
      </c>
      <c r="I112" s="109"/>
      <c r="J112" s="48">
        <f t="shared" ref="J112:J116" si="31">$G112</f>
        <v>1</v>
      </c>
      <c r="K112" s="143">
        <f>MIN(I112*J112+I113*J113+I114*J114,$H112)</f>
        <v>0</v>
      </c>
      <c r="L112" s="77"/>
      <c r="M112" s="77"/>
      <c r="N112" s="48">
        <f t="shared" ref="N112:N114" si="32">$G112</f>
        <v>1</v>
      </c>
      <c r="O112" s="137">
        <f>MIN(M112*N112+M113*N113+M114*N114,$H112)</f>
        <v>0</v>
      </c>
      <c r="P112" s="77"/>
    </row>
    <row r="113" spans="1:16" x14ac:dyDescent="0.25">
      <c r="A113" s="174"/>
      <c r="B113" s="149"/>
      <c r="C113" s="150"/>
      <c r="D113" s="101" t="s">
        <v>114</v>
      </c>
      <c r="E113" s="46" t="s">
        <v>146</v>
      </c>
      <c r="F113" s="161"/>
      <c r="G113" s="62">
        <v>0.5</v>
      </c>
      <c r="H113" s="90" t="s">
        <v>221</v>
      </c>
      <c r="I113" s="109"/>
      <c r="J113" s="48">
        <f t="shared" si="31"/>
        <v>0.5</v>
      </c>
      <c r="K113" s="144"/>
      <c r="L113" s="77"/>
      <c r="M113" s="77"/>
      <c r="N113" s="48">
        <f t="shared" si="32"/>
        <v>0.5</v>
      </c>
      <c r="O113" s="138"/>
      <c r="P113" s="77"/>
    </row>
    <row r="114" spans="1:16" x14ac:dyDescent="0.25">
      <c r="A114" s="174"/>
      <c r="B114" s="149"/>
      <c r="C114" s="150"/>
      <c r="D114" s="101" t="s">
        <v>115</v>
      </c>
      <c r="E114" s="46" t="s">
        <v>84</v>
      </c>
      <c r="F114" s="161"/>
      <c r="G114" s="62">
        <v>1</v>
      </c>
      <c r="H114" s="91" t="s">
        <v>221</v>
      </c>
      <c r="I114" s="109"/>
      <c r="J114" s="48">
        <f t="shared" si="31"/>
        <v>1</v>
      </c>
      <c r="K114" s="145"/>
      <c r="L114" s="77"/>
      <c r="M114" s="77"/>
      <c r="N114" s="48">
        <f t="shared" si="32"/>
        <v>1</v>
      </c>
      <c r="O114" s="139"/>
      <c r="P114" s="77"/>
    </row>
    <row r="115" spans="1:16" x14ac:dyDescent="0.25">
      <c r="A115" s="174"/>
      <c r="B115" s="149"/>
      <c r="C115" s="150"/>
      <c r="D115" s="101" t="s">
        <v>116</v>
      </c>
      <c r="E115" s="46" t="s">
        <v>82</v>
      </c>
      <c r="F115" s="46" t="s">
        <v>61</v>
      </c>
      <c r="G115" s="46">
        <v>3</v>
      </c>
      <c r="H115" s="67" t="s">
        <v>221</v>
      </c>
      <c r="I115" s="109"/>
      <c r="J115" s="48">
        <f t="shared" si="31"/>
        <v>3</v>
      </c>
      <c r="K115" s="85">
        <f>MIN(I115*J115,$H115)</f>
        <v>0</v>
      </c>
      <c r="L115" s="75"/>
      <c r="M115" s="75"/>
      <c r="N115" s="48">
        <f t="shared" ref="N115:N116" si="33">$G115</f>
        <v>3</v>
      </c>
      <c r="O115" s="49">
        <f>MIN(M115*N115,$H115)</f>
        <v>0</v>
      </c>
      <c r="P115" s="75"/>
    </row>
    <row r="116" spans="1:16" x14ac:dyDescent="0.25">
      <c r="A116" s="174"/>
      <c r="B116" s="149"/>
      <c r="C116" s="150"/>
      <c r="D116" s="101" t="s">
        <v>117</v>
      </c>
      <c r="E116" s="46" t="s">
        <v>118</v>
      </c>
      <c r="F116" s="46" t="s">
        <v>61</v>
      </c>
      <c r="G116" s="46">
        <v>1.5</v>
      </c>
      <c r="H116" s="37" t="s">
        <v>221</v>
      </c>
      <c r="I116" s="109"/>
      <c r="J116" s="48">
        <f t="shared" si="31"/>
        <v>1.5</v>
      </c>
      <c r="K116" s="85">
        <f t="shared" ref="K115:K116" si="34">MIN(I116*J116,$H116)</f>
        <v>0</v>
      </c>
      <c r="L116" s="75"/>
      <c r="M116" s="75"/>
      <c r="N116" s="48">
        <f t="shared" si="33"/>
        <v>1.5</v>
      </c>
      <c r="O116" s="49">
        <f>MIN(M116*N116,$H116)</f>
        <v>0</v>
      </c>
      <c r="P116" s="75"/>
    </row>
    <row r="117" spans="1:16" x14ac:dyDescent="0.25">
      <c r="A117" s="174"/>
      <c r="B117" s="112"/>
      <c r="C117" s="41"/>
      <c r="D117" s="103"/>
      <c r="E117" s="113"/>
      <c r="F117" s="41" t="s">
        <v>64</v>
      </c>
      <c r="G117" s="41"/>
      <c r="H117" s="41"/>
      <c r="I117" s="42"/>
      <c r="J117" s="43"/>
      <c r="K117" s="43">
        <f>MIN(SUM(K112:K116),20)</f>
        <v>0</v>
      </c>
      <c r="L117" s="42"/>
      <c r="M117" s="44"/>
      <c r="N117" s="45"/>
      <c r="O117" s="45">
        <f>MIN(SUM(O112:O116),20)</f>
        <v>0</v>
      </c>
      <c r="P117" s="44"/>
    </row>
    <row r="118" spans="1:16" ht="15" customHeight="1" x14ac:dyDescent="0.25">
      <c r="A118" s="174"/>
      <c r="B118" s="149" t="s">
        <v>119</v>
      </c>
      <c r="C118" s="150">
        <v>20</v>
      </c>
      <c r="D118" s="173" t="s">
        <v>120</v>
      </c>
      <c r="E118" s="46" t="s">
        <v>147</v>
      </c>
      <c r="F118" s="161" t="s">
        <v>61</v>
      </c>
      <c r="G118" s="46">
        <v>5</v>
      </c>
      <c r="H118" s="37" t="s">
        <v>221</v>
      </c>
      <c r="I118" s="102"/>
      <c r="J118" s="48">
        <f t="shared" ref="J118:J123" si="35">$G118</f>
        <v>5</v>
      </c>
      <c r="K118" s="85">
        <f t="shared" ref="K118:K123" si="36">MIN(I118*J118,$H118)</f>
        <v>0</v>
      </c>
      <c r="L118" s="78"/>
      <c r="M118" s="78"/>
      <c r="N118" s="47">
        <f t="shared" ref="N118:N123" si="37">$G118</f>
        <v>5</v>
      </c>
      <c r="O118" s="49">
        <f t="shared" ref="O118:O123" si="38">MIN(M118*N118,$H118)</f>
        <v>0</v>
      </c>
      <c r="P118" s="78"/>
    </row>
    <row r="119" spans="1:16" ht="15" customHeight="1" x14ac:dyDescent="0.25">
      <c r="A119" s="174"/>
      <c r="B119" s="149"/>
      <c r="C119" s="150"/>
      <c r="D119" s="173"/>
      <c r="E119" s="46" t="s">
        <v>121</v>
      </c>
      <c r="F119" s="161"/>
      <c r="G119" s="46">
        <v>2.5</v>
      </c>
      <c r="H119" s="37" t="s">
        <v>221</v>
      </c>
      <c r="I119" s="102"/>
      <c r="J119" s="48">
        <f t="shared" si="35"/>
        <v>2.5</v>
      </c>
      <c r="K119" s="85">
        <f t="shared" si="36"/>
        <v>0</v>
      </c>
      <c r="L119" s="78"/>
      <c r="M119" s="78"/>
      <c r="N119" s="47">
        <f t="shared" si="37"/>
        <v>2.5</v>
      </c>
      <c r="O119" s="49">
        <f t="shared" si="38"/>
        <v>0</v>
      </c>
      <c r="P119" s="78"/>
    </row>
    <row r="120" spans="1:16" ht="15" customHeight="1" x14ac:dyDescent="0.25">
      <c r="A120" s="174"/>
      <c r="B120" s="149"/>
      <c r="C120" s="150"/>
      <c r="D120" s="173" t="s">
        <v>183</v>
      </c>
      <c r="E120" s="46" t="s">
        <v>123</v>
      </c>
      <c r="F120" s="161" t="s">
        <v>61</v>
      </c>
      <c r="G120" s="46">
        <v>3</v>
      </c>
      <c r="H120" s="37" t="s">
        <v>221</v>
      </c>
      <c r="I120" s="102"/>
      <c r="J120" s="48">
        <f t="shared" si="35"/>
        <v>3</v>
      </c>
      <c r="K120" s="85">
        <f t="shared" si="36"/>
        <v>0</v>
      </c>
      <c r="L120" s="78"/>
      <c r="M120" s="78"/>
      <c r="N120" s="47">
        <f t="shared" si="37"/>
        <v>3</v>
      </c>
      <c r="O120" s="49">
        <f t="shared" si="38"/>
        <v>0</v>
      </c>
      <c r="P120" s="78"/>
    </row>
    <row r="121" spans="1:16" ht="15" customHeight="1" x14ac:dyDescent="0.25">
      <c r="A121" s="174"/>
      <c r="B121" s="149"/>
      <c r="C121" s="150"/>
      <c r="D121" s="173"/>
      <c r="E121" s="46" t="s">
        <v>149</v>
      </c>
      <c r="F121" s="161"/>
      <c r="G121" s="46">
        <v>2</v>
      </c>
      <c r="H121" s="37" t="s">
        <v>221</v>
      </c>
      <c r="I121" s="102"/>
      <c r="J121" s="48">
        <f t="shared" si="35"/>
        <v>2</v>
      </c>
      <c r="K121" s="85">
        <f t="shared" si="36"/>
        <v>0</v>
      </c>
      <c r="L121" s="78"/>
      <c r="M121" s="78"/>
      <c r="N121" s="47">
        <f t="shared" si="37"/>
        <v>2</v>
      </c>
      <c r="O121" s="49">
        <f t="shared" si="38"/>
        <v>0</v>
      </c>
      <c r="P121" s="78"/>
    </row>
    <row r="122" spans="1:16" ht="15" customHeight="1" x14ac:dyDescent="0.25">
      <c r="A122" s="174"/>
      <c r="B122" s="149"/>
      <c r="C122" s="150"/>
      <c r="D122" s="173" t="s">
        <v>122</v>
      </c>
      <c r="E122" s="46" t="s">
        <v>148</v>
      </c>
      <c r="F122" s="161" t="s">
        <v>61</v>
      </c>
      <c r="G122" s="46">
        <v>1.5</v>
      </c>
      <c r="H122" s="37" t="s">
        <v>221</v>
      </c>
      <c r="I122" s="102"/>
      <c r="J122" s="48">
        <f t="shared" si="35"/>
        <v>1.5</v>
      </c>
      <c r="K122" s="85">
        <f t="shared" si="36"/>
        <v>0</v>
      </c>
      <c r="L122" s="78"/>
      <c r="M122" s="78"/>
      <c r="N122" s="47">
        <f t="shared" si="37"/>
        <v>1.5</v>
      </c>
      <c r="O122" s="49">
        <f t="shared" si="38"/>
        <v>0</v>
      </c>
      <c r="P122" s="78"/>
    </row>
    <row r="123" spans="1:16" ht="15" customHeight="1" x14ac:dyDescent="0.25">
      <c r="A123" s="174"/>
      <c r="B123" s="149"/>
      <c r="C123" s="150"/>
      <c r="D123" s="173"/>
      <c r="E123" s="46" t="s">
        <v>71</v>
      </c>
      <c r="F123" s="161"/>
      <c r="G123" s="46">
        <v>1</v>
      </c>
      <c r="H123" s="37" t="s">
        <v>221</v>
      </c>
      <c r="I123" s="102"/>
      <c r="J123" s="48">
        <f t="shared" si="35"/>
        <v>1</v>
      </c>
      <c r="K123" s="85">
        <f t="shared" si="36"/>
        <v>0</v>
      </c>
      <c r="L123" s="78"/>
      <c r="M123" s="78"/>
      <c r="N123" s="47">
        <f t="shared" si="37"/>
        <v>1</v>
      </c>
      <c r="O123" s="49">
        <f t="shared" si="38"/>
        <v>0</v>
      </c>
      <c r="P123" s="78"/>
    </row>
    <row r="124" spans="1:16" x14ac:dyDescent="0.25">
      <c r="A124" s="174"/>
      <c r="B124" s="112"/>
      <c r="C124" s="41"/>
      <c r="D124" s="103"/>
      <c r="E124" s="113"/>
      <c r="F124" s="41" t="s">
        <v>64</v>
      </c>
      <c r="G124" s="41"/>
      <c r="H124" s="41"/>
      <c r="I124" s="42"/>
      <c r="J124" s="43"/>
      <c r="K124" s="43">
        <f>MIN(SUM(K118:K123),20)</f>
        <v>0</v>
      </c>
      <c r="L124" s="42"/>
      <c r="M124" s="44"/>
      <c r="N124" s="45"/>
      <c r="O124" s="45">
        <f>MIN(SUM(O118:O123),20)</f>
        <v>0</v>
      </c>
      <c r="P124" s="44"/>
    </row>
    <row r="125" spans="1:16" x14ac:dyDescent="0.25">
      <c r="A125" s="174"/>
      <c r="B125" s="149" t="s">
        <v>124</v>
      </c>
      <c r="C125" s="150">
        <v>20</v>
      </c>
      <c r="D125" s="101" t="s">
        <v>125</v>
      </c>
      <c r="E125" s="37" t="s">
        <v>170</v>
      </c>
      <c r="F125" s="161" t="s">
        <v>61</v>
      </c>
      <c r="G125" s="46">
        <v>5</v>
      </c>
      <c r="H125" s="37" t="s">
        <v>221</v>
      </c>
      <c r="I125" s="102"/>
      <c r="J125" s="48">
        <f t="shared" ref="J125:J129" si="39">$G125</f>
        <v>5</v>
      </c>
      <c r="K125" s="85">
        <f>MIN(I125*J125,$H125)</f>
        <v>0</v>
      </c>
      <c r="L125" s="77"/>
      <c r="M125" s="77"/>
      <c r="N125" s="56">
        <f t="shared" ref="N125:N129" si="40">$G125</f>
        <v>5</v>
      </c>
      <c r="O125" s="49">
        <f>MIN(M125*N125,$H125)</f>
        <v>0</v>
      </c>
      <c r="P125" s="77"/>
    </row>
    <row r="126" spans="1:16" x14ac:dyDescent="0.25">
      <c r="A126" s="174"/>
      <c r="B126" s="149"/>
      <c r="C126" s="150"/>
      <c r="D126" s="101" t="s">
        <v>126</v>
      </c>
      <c r="E126" s="37" t="s">
        <v>127</v>
      </c>
      <c r="F126" s="161"/>
      <c r="G126" s="46">
        <v>4</v>
      </c>
      <c r="H126" s="37" t="s">
        <v>221</v>
      </c>
      <c r="I126" s="102"/>
      <c r="J126" s="48">
        <f t="shared" si="39"/>
        <v>4</v>
      </c>
      <c r="K126" s="85">
        <f>MIN(I126*J126,$H126)</f>
        <v>0</v>
      </c>
      <c r="L126" s="77"/>
      <c r="M126" s="77"/>
      <c r="N126" s="56">
        <f t="shared" si="40"/>
        <v>4</v>
      </c>
      <c r="O126" s="49">
        <f>MIN(M126*N126,$H126)</f>
        <v>0</v>
      </c>
      <c r="P126" s="77"/>
    </row>
    <row r="127" spans="1:16" x14ac:dyDescent="0.25">
      <c r="A127" s="174"/>
      <c r="B127" s="149"/>
      <c r="C127" s="150"/>
      <c r="D127" s="101" t="s">
        <v>128</v>
      </c>
      <c r="E127" s="37" t="s">
        <v>129</v>
      </c>
      <c r="F127" s="46" t="s">
        <v>100</v>
      </c>
      <c r="G127" s="46">
        <v>2</v>
      </c>
      <c r="H127" s="37">
        <v>5</v>
      </c>
      <c r="I127" s="102"/>
      <c r="J127" s="55">
        <f t="shared" si="39"/>
        <v>2</v>
      </c>
      <c r="K127" s="85">
        <f>MIN(I127*J127,$H127)</f>
        <v>0</v>
      </c>
      <c r="L127" s="77"/>
      <c r="M127" s="77"/>
      <c r="N127" s="55">
        <f t="shared" si="40"/>
        <v>2</v>
      </c>
      <c r="O127" s="49">
        <f>MIN(M127*N127,$H127)</f>
        <v>0</v>
      </c>
      <c r="P127" s="77"/>
    </row>
    <row r="128" spans="1:16" x14ac:dyDescent="0.25">
      <c r="A128" s="174"/>
      <c r="B128" s="149"/>
      <c r="C128" s="150"/>
      <c r="D128" s="101" t="s">
        <v>130</v>
      </c>
      <c r="E128" s="37" t="s">
        <v>82</v>
      </c>
      <c r="F128" s="161" t="s">
        <v>90</v>
      </c>
      <c r="G128" s="46">
        <v>3</v>
      </c>
      <c r="H128" s="37">
        <v>7</v>
      </c>
      <c r="I128" s="102"/>
      <c r="J128" s="48">
        <f t="shared" si="39"/>
        <v>3</v>
      </c>
      <c r="K128" s="146">
        <f>MIN(I128*J128+I129*J129,H128)</f>
        <v>0</v>
      </c>
      <c r="L128" s="77"/>
      <c r="M128" s="77"/>
      <c r="N128" s="56">
        <f t="shared" si="40"/>
        <v>3</v>
      </c>
      <c r="O128" s="140">
        <f>MIN(M128*N128+M129*N129,H128)</f>
        <v>0</v>
      </c>
      <c r="P128" s="77"/>
    </row>
    <row r="129" spans="1:16" x14ac:dyDescent="0.25">
      <c r="A129" s="174"/>
      <c r="B129" s="149"/>
      <c r="C129" s="150"/>
      <c r="D129" s="101" t="s">
        <v>131</v>
      </c>
      <c r="E129" s="37" t="s">
        <v>158</v>
      </c>
      <c r="F129" s="161"/>
      <c r="G129" s="46">
        <v>1.5</v>
      </c>
      <c r="H129" s="37" t="s">
        <v>221</v>
      </c>
      <c r="I129" s="102"/>
      <c r="J129" s="48">
        <f t="shared" si="39"/>
        <v>1.5</v>
      </c>
      <c r="K129" s="147"/>
      <c r="L129" s="77"/>
      <c r="M129" s="77"/>
      <c r="N129" s="56">
        <f t="shared" si="40"/>
        <v>1.5</v>
      </c>
      <c r="O129" s="141"/>
      <c r="P129" s="77"/>
    </row>
    <row r="130" spans="1:16" x14ac:dyDescent="0.25">
      <c r="A130" s="174"/>
      <c r="B130" s="112"/>
      <c r="C130" s="41"/>
      <c r="D130" s="103"/>
      <c r="E130" s="113"/>
      <c r="F130" s="41" t="s">
        <v>64</v>
      </c>
      <c r="G130" s="41"/>
      <c r="H130" s="41"/>
      <c r="I130" s="42"/>
      <c r="J130" s="43"/>
      <c r="K130" s="43">
        <f>MIN(SUM(K125:K129),20)</f>
        <v>0</v>
      </c>
      <c r="L130" s="42"/>
      <c r="M130" s="44"/>
      <c r="N130" s="45"/>
      <c r="O130" s="45">
        <f>MIN(SUM(O125:O129),20)</f>
        <v>0</v>
      </c>
      <c r="P130" s="44"/>
    </row>
    <row r="131" spans="1:16" ht="28.5" customHeight="1" x14ac:dyDescent="0.25">
      <c r="A131" s="174"/>
      <c r="B131" s="149" t="s">
        <v>132</v>
      </c>
      <c r="C131" s="150">
        <v>20</v>
      </c>
      <c r="D131" s="107" t="s">
        <v>186</v>
      </c>
      <c r="E131" s="57" t="s">
        <v>133</v>
      </c>
      <c r="F131" s="52" t="s">
        <v>61</v>
      </c>
      <c r="G131" s="46">
        <v>3</v>
      </c>
      <c r="H131" s="37" t="s">
        <v>221</v>
      </c>
      <c r="I131" s="102"/>
      <c r="J131" s="58">
        <f t="shared" ref="J131:J132" si="41">$G131</f>
        <v>3</v>
      </c>
      <c r="K131" s="85">
        <f>MIN(I131*J131,$H131)</f>
        <v>0</v>
      </c>
      <c r="L131" s="79"/>
      <c r="M131" s="79"/>
      <c r="N131" s="58">
        <f t="shared" ref="N131:N132" si="42">$G131</f>
        <v>3</v>
      </c>
      <c r="O131" s="54">
        <f>MIN(M131*N131,$H131)</f>
        <v>0</v>
      </c>
      <c r="P131" s="79"/>
    </row>
    <row r="132" spans="1:16" s="92" customFormat="1" ht="28.5" customHeight="1" x14ac:dyDescent="0.25">
      <c r="A132" s="174"/>
      <c r="B132" s="149"/>
      <c r="C132" s="150"/>
      <c r="D132" s="110" t="s">
        <v>187</v>
      </c>
      <c r="E132" s="52" t="s">
        <v>167</v>
      </c>
      <c r="F132" s="52" t="s">
        <v>85</v>
      </c>
      <c r="G132" s="46">
        <v>1.5</v>
      </c>
      <c r="H132" s="46">
        <v>10</v>
      </c>
      <c r="I132" s="111"/>
      <c r="J132" s="53">
        <f t="shared" si="41"/>
        <v>1.5</v>
      </c>
      <c r="K132" s="85">
        <f>MIN(I132*J132,$H132)</f>
        <v>0</v>
      </c>
      <c r="L132" s="93"/>
      <c r="M132" s="117"/>
      <c r="N132" s="53">
        <f t="shared" si="42"/>
        <v>1.5</v>
      </c>
      <c r="O132" s="54">
        <f>MIN(M132*N132,$H132)</f>
        <v>0</v>
      </c>
      <c r="P132" s="117"/>
    </row>
    <row r="133" spans="1:16" x14ac:dyDescent="0.25">
      <c r="A133" s="174"/>
      <c r="B133" s="112"/>
      <c r="C133" s="41"/>
      <c r="D133" s="103"/>
      <c r="E133" s="113"/>
      <c r="F133" s="41" t="s">
        <v>64</v>
      </c>
      <c r="G133" s="41"/>
      <c r="H133" s="41"/>
      <c r="I133" s="42"/>
      <c r="J133" s="43"/>
      <c r="K133" s="43">
        <f>MIN(SUM(K131:K132),20)</f>
        <v>0</v>
      </c>
      <c r="L133" s="42"/>
      <c r="M133" s="44"/>
      <c r="N133" s="45"/>
      <c r="O133" s="45">
        <f>MIN(SUM(O131:O132),20)</f>
        <v>0</v>
      </c>
      <c r="P133" s="44"/>
    </row>
    <row r="134" spans="1:16" x14ac:dyDescent="0.25">
      <c r="A134" s="174"/>
      <c r="B134" s="149" t="s">
        <v>134</v>
      </c>
      <c r="C134" s="150">
        <v>20</v>
      </c>
      <c r="D134" s="107" t="s">
        <v>184</v>
      </c>
      <c r="E134" s="57" t="s">
        <v>151</v>
      </c>
      <c r="F134" s="57" t="s">
        <v>135</v>
      </c>
      <c r="G134" s="46">
        <v>1</v>
      </c>
      <c r="H134" s="37">
        <v>12</v>
      </c>
      <c r="I134" s="102"/>
      <c r="J134" s="58">
        <f t="shared" ref="J134:J138" si="43">$G134</f>
        <v>1</v>
      </c>
      <c r="K134" s="85">
        <f t="shared" ref="K134:K138" si="44">MIN(I134*J134,$H134)</f>
        <v>0</v>
      </c>
      <c r="L134" s="79"/>
      <c r="M134" s="79"/>
      <c r="N134" s="58">
        <f t="shared" ref="N134:N138" si="45">$G134</f>
        <v>1</v>
      </c>
      <c r="O134" s="54">
        <f>MIN(M134*N134,$H134)</f>
        <v>0</v>
      </c>
      <c r="P134" s="79"/>
    </row>
    <row r="135" spans="1:16" x14ac:dyDescent="0.25">
      <c r="A135" s="174"/>
      <c r="B135" s="149"/>
      <c r="C135" s="150"/>
      <c r="D135" s="107" t="s">
        <v>136</v>
      </c>
      <c r="E135" s="57" t="s">
        <v>153</v>
      </c>
      <c r="F135" s="57" t="s">
        <v>85</v>
      </c>
      <c r="G135" s="46">
        <v>0.75</v>
      </c>
      <c r="H135" s="37">
        <v>10</v>
      </c>
      <c r="I135" s="102"/>
      <c r="J135" s="58">
        <f t="shared" si="43"/>
        <v>0.75</v>
      </c>
      <c r="K135" s="85">
        <f t="shared" si="44"/>
        <v>0</v>
      </c>
      <c r="L135" s="79"/>
      <c r="M135" s="79"/>
      <c r="N135" s="58">
        <f t="shared" si="45"/>
        <v>0.75</v>
      </c>
      <c r="O135" s="54">
        <f>MIN(M135*N135,$H135)</f>
        <v>0</v>
      </c>
      <c r="P135" s="79"/>
    </row>
    <row r="136" spans="1:16" x14ac:dyDescent="0.25">
      <c r="A136" s="174"/>
      <c r="B136" s="149"/>
      <c r="C136" s="150"/>
      <c r="D136" s="107" t="s">
        <v>185</v>
      </c>
      <c r="E136" s="57" t="s">
        <v>150</v>
      </c>
      <c r="F136" s="57" t="s">
        <v>61</v>
      </c>
      <c r="G136" s="46">
        <v>2</v>
      </c>
      <c r="H136" s="37" t="s">
        <v>221</v>
      </c>
      <c r="I136" s="102"/>
      <c r="J136" s="48">
        <f t="shared" si="43"/>
        <v>2</v>
      </c>
      <c r="K136" s="85">
        <f t="shared" si="44"/>
        <v>0</v>
      </c>
      <c r="L136" s="79"/>
      <c r="M136" s="79"/>
      <c r="N136" s="58">
        <f t="shared" si="45"/>
        <v>2</v>
      </c>
      <c r="O136" s="54">
        <f>MIN(M136*N136,$H136)</f>
        <v>0</v>
      </c>
      <c r="P136" s="79"/>
    </row>
    <row r="137" spans="1:16" x14ac:dyDescent="0.25">
      <c r="A137" s="174"/>
      <c r="B137" s="149"/>
      <c r="C137" s="150"/>
      <c r="D137" s="107" t="s">
        <v>137</v>
      </c>
      <c r="E137" s="57" t="s">
        <v>152</v>
      </c>
      <c r="F137" s="57" t="s">
        <v>85</v>
      </c>
      <c r="G137" s="46">
        <v>1.5</v>
      </c>
      <c r="H137" s="37">
        <v>10</v>
      </c>
      <c r="I137" s="102"/>
      <c r="J137" s="48">
        <f t="shared" si="43"/>
        <v>1.5</v>
      </c>
      <c r="K137" s="85">
        <f t="shared" si="44"/>
        <v>0</v>
      </c>
      <c r="L137" s="75"/>
      <c r="M137" s="75"/>
      <c r="N137" s="48">
        <f t="shared" si="45"/>
        <v>1.5</v>
      </c>
      <c r="O137" s="54">
        <f t="shared" ref="O137:O138" si="46">MIN(M137*N137,$H137)</f>
        <v>0</v>
      </c>
      <c r="P137" s="75"/>
    </row>
    <row r="138" spans="1:16" x14ac:dyDescent="0.25">
      <c r="A138" s="174"/>
      <c r="B138" s="149"/>
      <c r="C138" s="150"/>
      <c r="D138" s="107" t="s">
        <v>138</v>
      </c>
      <c r="E138" s="57" t="s">
        <v>139</v>
      </c>
      <c r="F138" s="57" t="s">
        <v>100</v>
      </c>
      <c r="G138" s="46">
        <v>1</v>
      </c>
      <c r="H138" s="37">
        <v>5</v>
      </c>
      <c r="I138" s="102"/>
      <c r="J138" s="48">
        <f t="shared" si="43"/>
        <v>1</v>
      </c>
      <c r="K138" s="85">
        <f t="shared" si="44"/>
        <v>0</v>
      </c>
      <c r="L138" s="75"/>
      <c r="M138" s="75"/>
      <c r="N138" s="48">
        <f t="shared" si="45"/>
        <v>1</v>
      </c>
      <c r="O138" s="54">
        <f t="shared" si="46"/>
        <v>0</v>
      </c>
      <c r="P138" s="75"/>
    </row>
    <row r="139" spans="1:16" x14ac:dyDescent="0.25">
      <c r="A139" s="174"/>
      <c r="B139" s="112"/>
      <c r="C139" s="41"/>
      <c r="D139" s="59"/>
      <c r="E139" s="59"/>
      <c r="F139" s="41" t="s">
        <v>64</v>
      </c>
      <c r="G139" s="41"/>
      <c r="H139" s="41"/>
      <c r="I139" s="42"/>
      <c r="J139" s="43"/>
      <c r="K139" s="43">
        <f>MIN(SUM(K134:K138),20)</f>
        <v>0</v>
      </c>
      <c r="L139" s="42"/>
      <c r="M139" s="44"/>
      <c r="N139" s="44"/>
      <c r="O139" s="45">
        <f>MIN(SUM(O134:O138),20)</f>
        <v>0</v>
      </c>
      <c r="P139" s="44"/>
    </row>
    <row r="140" spans="1:16" x14ac:dyDescent="0.25">
      <c r="A140" s="174"/>
      <c r="B140" s="114"/>
      <c r="C140" s="50"/>
      <c r="D140" s="105"/>
      <c r="E140" s="116"/>
      <c r="F140" s="50" t="s">
        <v>64</v>
      </c>
      <c r="G140" s="50"/>
      <c r="H140" s="50"/>
      <c r="I140" s="50"/>
      <c r="J140" s="51"/>
      <c r="K140" s="51">
        <f>K117+K124+K130+K133+K139</f>
        <v>0</v>
      </c>
      <c r="L140" s="50"/>
      <c r="M140" s="50"/>
      <c r="N140" s="50"/>
      <c r="O140" s="51">
        <f>O117+O124+O130+O133+O139</f>
        <v>0</v>
      </c>
      <c r="P140" s="50"/>
    </row>
  </sheetData>
  <sheetProtection algorithmName="SHA-512" hashValue="1CTymMdVEnJqHxlTvpn5+2Q9VbyXPAilLIfwxF+cHEAHdpXlUSstjd7kIBnF7i6Rs+a8NW05dhfAeoldft2cEQ==" saltValue="gOC+5E64mM37ZZOe3lkU6w==" spinCount="100000" sheet="1" objects="1" scenarios="1"/>
  <mergeCells count="123">
    <mergeCell ref="O128:O129"/>
    <mergeCell ref="C72:C83"/>
    <mergeCell ref="C37:C43"/>
    <mergeCell ref="B37:B43"/>
    <mergeCell ref="D75:D76"/>
    <mergeCell ref="D72:D74"/>
    <mergeCell ref="C45:C47"/>
    <mergeCell ref="B45:B47"/>
    <mergeCell ref="B2:Q2"/>
    <mergeCell ref="B4:Q4"/>
    <mergeCell ref="E6:I6"/>
    <mergeCell ref="D7:E7"/>
    <mergeCell ref="I11:L11"/>
    <mergeCell ref="B7:C7"/>
    <mergeCell ref="H41:H42"/>
    <mergeCell ref="P12:P13"/>
    <mergeCell ref="M12:O12"/>
    <mergeCell ref="I12:L12"/>
    <mergeCell ref="E12:E13"/>
    <mergeCell ref="F12:F13"/>
    <mergeCell ref="C15:C24"/>
    <mergeCell ref="C49:C54"/>
    <mergeCell ref="D56:D58"/>
    <mergeCell ref="F56:F58"/>
    <mergeCell ref="A12:A14"/>
    <mergeCell ref="B12:B13"/>
    <mergeCell ref="C12:C13"/>
    <mergeCell ref="D12:D13"/>
    <mergeCell ref="F122:F123"/>
    <mergeCell ref="D118:D119"/>
    <mergeCell ref="D120:D121"/>
    <mergeCell ref="D122:D123"/>
    <mergeCell ref="B118:B123"/>
    <mergeCell ref="C118:C123"/>
    <mergeCell ref="A86:A111"/>
    <mergeCell ref="A15:A85"/>
    <mergeCell ref="A112:A140"/>
    <mergeCell ref="B15:B24"/>
    <mergeCell ref="B89:B90"/>
    <mergeCell ref="C89:C90"/>
    <mergeCell ref="F118:F119"/>
    <mergeCell ref="F120:F121"/>
    <mergeCell ref="C32:C35"/>
    <mergeCell ref="B32:B35"/>
    <mergeCell ref="B56:B70"/>
    <mergeCell ref="F62:F64"/>
    <mergeCell ref="F59:F61"/>
    <mergeCell ref="B49:B54"/>
    <mergeCell ref="F125:F126"/>
    <mergeCell ref="F128:F129"/>
    <mergeCell ref="C134:C138"/>
    <mergeCell ref="B134:B138"/>
    <mergeCell ref="C26:C30"/>
    <mergeCell ref="B26:B30"/>
    <mergeCell ref="C131:C132"/>
    <mergeCell ref="B131:B132"/>
    <mergeCell ref="B86:B87"/>
    <mergeCell ref="C86:C87"/>
    <mergeCell ref="F82:F83"/>
    <mergeCell ref="D82:D83"/>
    <mergeCell ref="D78:D79"/>
    <mergeCell ref="F72:F74"/>
    <mergeCell ref="B112:B116"/>
    <mergeCell ref="F112:F114"/>
    <mergeCell ref="B92:B94"/>
    <mergeCell ref="C92:C94"/>
    <mergeCell ref="B72:B83"/>
    <mergeCell ref="C56:C70"/>
    <mergeCell ref="F39:F40"/>
    <mergeCell ref="F41:F42"/>
    <mergeCell ref="D37:D38"/>
    <mergeCell ref="F37:F38"/>
    <mergeCell ref="D62:D64"/>
    <mergeCell ref="D65:D67"/>
    <mergeCell ref="D39:D40"/>
    <mergeCell ref="D41:D42"/>
    <mergeCell ref="F52:F54"/>
    <mergeCell ref="F65:F67"/>
    <mergeCell ref="P99:P100"/>
    <mergeCell ref="F99:F100"/>
    <mergeCell ref="D99:D100"/>
    <mergeCell ref="F68:F70"/>
    <mergeCell ref="D80:D81"/>
    <mergeCell ref="F80:F81"/>
    <mergeCell ref="F75:F76"/>
    <mergeCell ref="F78:F79"/>
    <mergeCell ref="O80:O81"/>
    <mergeCell ref="O82:O83"/>
    <mergeCell ref="D59:D61"/>
    <mergeCell ref="B125:B129"/>
    <mergeCell ref="C125:C129"/>
    <mergeCell ref="C112:C116"/>
    <mergeCell ref="B96:B97"/>
    <mergeCell ref="C96:C97"/>
    <mergeCell ref="B108:B109"/>
    <mergeCell ref="C108:C109"/>
    <mergeCell ref="B103:B106"/>
    <mergeCell ref="C103:C106"/>
    <mergeCell ref="C99:C101"/>
    <mergeCell ref="B99:B101"/>
    <mergeCell ref="K112:K114"/>
    <mergeCell ref="K128:K129"/>
    <mergeCell ref="K37:K38"/>
    <mergeCell ref="K41:K42"/>
    <mergeCell ref="K52:K54"/>
    <mergeCell ref="K62:K64"/>
    <mergeCell ref="K65:K67"/>
    <mergeCell ref="K68:K70"/>
    <mergeCell ref="K72:K74"/>
    <mergeCell ref="K75:K76"/>
    <mergeCell ref="K78:K79"/>
    <mergeCell ref="K80:K81"/>
    <mergeCell ref="K82:K83"/>
    <mergeCell ref="O112:O114"/>
    <mergeCell ref="O37:O38"/>
    <mergeCell ref="O41:O42"/>
    <mergeCell ref="O52:O54"/>
    <mergeCell ref="O62:O64"/>
    <mergeCell ref="O65:O67"/>
    <mergeCell ref="O68:O70"/>
    <mergeCell ref="O72:O74"/>
    <mergeCell ref="O75:O76"/>
    <mergeCell ref="O78:O79"/>
  </mergeCells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1. Instruções de Preenchimento</vt:lpstr>
      <vt:lpstr>2. Identificação </vt:lpstr>
      <vt:lpstr>3. Parametros de avaliação</vt:lpstr>
      <vt:lpstr>'2. Identificação '!Área_de_Impressão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Júlia Félix Vila-Chã</dc:creator>
  <cp:keywords/>
  <dc:description/>
  <cp:lastModifiedBy>Inês Filipa Gomes Fernandes</cp:lastModifiedBy>
  <cp:lastPrinted>2025-07-21T14:37:28Z</cp:lastPrinted>
  <dcterms:created xsi:type="dcterms:W3CDTF">2025-04-21T09:09:22Z</dcterms:created>
  <dcterms:modified xsi:type="dcterms:W3CDTF">2025-07-22T09:01:54Z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Doc_RecordType">
    <vt:lpwstr>DOCS</vt:lpwstr>
  </property>
  <property fmtid="{D5CDD505-2E9C-101B-9397-08002B2CF9AE}" pid="3" name="FileDoc_DocFileID">
    <vt:lpwstr>54263</vt:lpwstr>
  </property>
  <property fmtid="{D5CDD505-2E9C-101B-9397-08002B2CF9AE}" pid="4" name="FileDoc_DocID">
    <vt:lpwstr>50283</vt:lpwstr>
  </property>
  <property fmtid="{D5CDD505-2E9C-101B-9397-08002B2CF9AE}" pid="5" name="FileDoc_ProcID">
    <vt:lpwstr/>
  </property>
  <property fmtid="{D5CDD505-2E9C-101B-9397-08002B2CF9AE}" pid="6" name="FileDoc_EntityID">
    <vt:lpwstr/>
  </property>
  <property fmtid="{D5CDD505-2E9C-101B-9397-08002B2CF9AE}" pid="7" name="FileDoc_ClassificationNodeID">
    <vt:lpwstr/>
  </property>
  <property fmtid="{D5CDD505-2E9C-101B-9397-08002B2CF9AE}" pid="8" name="FileDoc_VolumeID">
    <vt:lpwstr/>
  </property>
</Properties>
</file>