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igfernandes\Desktop\"/>
    </mc:Choice>
  </mc:AlternateContent>
  <xr:revisionPtr revIDLastSave="0" documentId="13_ncr:1_{30CB6E5E-778C-405A-BFE5-A1755281593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1.Identificação" sheetId="2" r:id="rId1"/>
    <sheet name="2.Instruções de preenchimento" sheetId="3" r:id="rId2"/>
    <sheet name="3. parâmetros de avaliacao" sheetId="9" r:id="rId3"/>
  </sheets>
  <definedNames>
    <definedName name="_xlnm.Print_Area" localSheetId="1">'2.Instruções de preenchimento'!$B$2:$Q$18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9" l="1"/>
  <c r="N65" i="9"/>
  <c r="J13" i="9"/>
  <c r="J14" i="9"/>
  <c r="J16" i="9"/>
  <c r="J18" i="9"/>
  <c r="J19" i="9"/>
  <c r="N75" i="9"/>
  <c r="N58" i="9"/>
  <c r="N57" i="9"/>
  <c r="N59" i="9" s="1"/>
  <c r="N48" i="9"/>
  <c r="N46" i="9"/>
  <c r="N45" i="9"/>
  <c r="N39" i="9"/>
  <c r="N30" i="9"/>
  <c r="N29" i="9"/>
  <c r="N28" i="9"/>
  <c r="N31" i="9" s="1"/>
  <c r="N19" i="9"/>
  <c r="N20" i="9"/>
  <c r="N16" i="9"/>
  <c r="N17" i="9" s="1"/>
  <c r="J76" i="9"/>
  <c r="J75" i="9"/>
  <c r="J65" i="9"/>
  <c r="J58" i="9"/>
  <c r="J48" i="9"/>
  <c r="J50" i="9" s="1"/>
  <c r="J46" i="9"/>
  <c r="J45" i="9"/>
  <c r="N13" i="9"/>
  <c r="N14" i="9"/>
  <c r="N18" i="9"/>
  <c r="N22" i="9"/>
  <c r="N23" i="9"/>
  <c r="N24" i="9"/>
  <c r="N26" i="9"/>
  <c r="N32" i="9"/>
  <c r="N35" i="9" s="1"/>
  <c r="N36" i="9"/>
  <c r="J39" i="9"/>
  <c r="J30" i="9"/>
  <c r="J29" i="9"/>
  <c r="J28" i="9"/>
  <c r="J20" i="9"/>
  <c r="J57" i="9"/>
  <c r="N27" i="9" l="1"/>
  <c r="N21" i="9"/>
  <c r="J21" i="9"/>
  <c r="J17" i="9"/>
  <c r="J59" i="9"/>
  <c r="J47" i="9"/>
  <c r="J31" i="9"/>
  <c r="N47" i="9"/>
  <c r="N40" i="9"/>
  <c r="J23" i="9"/>
  <c r="J22" i="9"/>
  <c r="N41" i="9" l="1"/>
  <c r="N79" i="9"/>
  <c r="N78" i="9"/>
  <c r="N74" i="9"/>
  <c r="N72" i="9"/>
  <c r="N73" i="9" s="1"/>
  <c r="N68" i="9"/>
  <c r="N69" i="9"/>
  <c r="N70" i="9"/>
  <c r="N67" i="9"/>
  <c r="J68" i="9"/>
  <c r="J69" i="9"/>
  <c r="J70" i="9"/>
  <c r="J67" i="9"/>
  <c r="N63" i="9"/>
  <c r="N64" i="9"/>
  <c r="N62" i="9"/>
  <c r="N61" i="9"/>
  <c r="N55" i="9"/>
  <c r="N53" i="9"/>
  <c r="N52" i="9"/>
  <c r="N51" i="9"/>
  <c r="N50" i="9"/>
  <c r="N43" i="9"/>
  <c r="N42" i="9"/>
  <c r="J79" i="9"/>
  <c r="J78" i="9"/>
  <c r="J80" i="9" s="1"/>
  <c r="J74" i="9"/>
  <c r="J77" i="9" s="1"/>
  <c r="J72" i="9"/>
  <c r="J73" i="9" s="1"/>
  <c r="J64" i="9"/>
  <c r="J63" i="9"/>
  <c r="J62" i="9"/>
  <c r="J61" i="9"/>
  <c r="J55" i="9"/>
  <c r="J56" i="9" s="1"/>
  <c r="J53" i="9"/>
  <c r="J52" i="9"/>
  <c r="J51" i="9"/>
  <c r="J43" i="9"/>
  <c r="J42" i="9"/>
  <c r="J36" i="9"/>
  <c r="J40" i="9" s="1"/>
  <c r="J32" i="9"/>
  <c r="J35" i="9" s="1"/>
  <c r="J24" i="9"/>
  <c r="J26" i="9"/>
  <c r="N66" i="9" l="1"/>
  <c r="J66" i="9"/>
  <c r="J44" i="9"/>
  <c r="J27" i="9"/>
  <c r="J41" i="9" s="1"/>
  <c r="J54" i="9"/>
  <c r="J71" i="9"/>
  <c r="N54" i="9"/>
  <c r="N80" i="9"/>
  <c r="N44" i="9"/>
  <c r="N71" i="9"/>
  <c r="N56" i="9"/>
  <c r="N77" i="9"/>
  <c r="N81" i="9" l="1"/>
  <c r="J81" i="9"/>
  <c r="N60" i="9"/>
  <c r="J60" i="9"/>
  <c r="N83" i="9" l="1"/>
  <c r="J83" i="9"/>
</calcChain>
</file>

<file path=xl/sharedStrings.xml><?xml version="1.0" encoding="utf-8"?>
<sst xmlns="http://schemas.openxmlformats.org/spreadsheetml/2006/main" count="214" uniqueCount="176">
  <si>
    <t>Itens</t>
  </si>
  <si>
    <t>Subitens</t>
  </si>
  <si>
    <t>Valor</t>
  </si>
  <si>
    <t>sem limite</t>
  </si>
  <si>
    <t>Investigador colaborador em projetos de I&amp;D com avaliação e financiamento externo (ex: FCT; ANI; H2020; fundos europeus)</t>
  </si>
  <si>
    <t>Colaborador em outros projetos de I&amp;D com financiamento externo</t>
  </si>
  <si>
    <t>Comunicações de artigos técnico-científicos com publicação em atas de congressos internacionais com arbitragem, indexada WoS ou Scopus</t>
  </si>
  <si>
    <t>Comunicações de artigos técnico-científicos com publicação em atas de congressos internacionais com arbitragem, não indexada</t>
  </si>
  <si>
    <t>Comunicações de artigos técnico-científicos com publicação em atas de congressos nacionais com arbitragem</t>
  </si>
  <si>
    <t>Membro de outras redes ou organizações científicas</t>
  </si>
  <si>
    <t>Tempo de serviço em instituições de ensino superior</t>
  </si>
  <si>
    <t>2 pts/nível</t>
  </si>
  <si>
    <t>Frequência de formações de atualização pedagógica</t>
  </si>
  <si>
    <t>Presidente de júri/comissão por nomeação do Presidente/Diretor de escola</t>
  </si>
  <si>
    <t>Participação em comissões de trabalho por nomeação do Presidente/Diretor de escola</t>
  </si>
  <si>
    <t>Diretor de departamento</t>
  </si>
  <si>
    <t>1,5 pt/ ano/cargo</t>
  </si>
  <si>
    <t>Secretário de órgãos estatutários (CTC, CP, CG, CD, CA, CC)</t>
  </si>
  <si>
    <t>Orador em palestras/seminários/workshops</t>
  </si>
  <si>
    <t>Participação na elaboração de candidaturas a financiamento externo aprovadas</t>
  </si>
  <si>
    <t>2,5 pts por projeto</t>
  </si>
  <si>
    <t>Participação em concursos e projetos institucionais</t>
  </si>
  <si>
    <t>Membro de órgãos estatutários (CTC, CP, CG, CD, CA, Conselho Cursos)</t>
  </si>
  <si>
    <t>1,5 pt por evento</t>
  </si>
  <si>
    <t>Resultados da avaliação pedagógica realizada pelos estudantes (numa escala de 1 a 7)</t>
  </si>
  <si>
    <t>Investigador responsável ou co responsável de projetos de I&amp;D com avaliação e com financiamento externo (ex: FCT; ANI; projetos europeus)</t>
  </si>
  <si>
    <t>Experiência profissional relevante</t>
  </si>
  <si>
    <t>1 pt até 25 citações</t>
  </si>
  <si>
    <t>1 pt por formação</t>
  </si>
  <si>
    <t>2,5 pts por ano</t>
  </si>
  <si>
    <t>2,5 pts por concurso</t>
  </si>
  <si>
    <t>até 1,5 pts</t>
  </si>
  <si>
    <t>até 1 pt</t>
  </si>
  <si>
    <t>Número total de citações em obras científicas do candidato (análise através do WOS ou Scopus - sem auto citações)</t>
  </si>
  <si>
    <t>Acompanhamento e orientação concluídos de estudantes de CTeSP em estágio</t>
  </si>
  <si>
    <t>10 pts até 4 anos</t>
  </si>
  <si>
    <t>5 pts até 2 anos</t>
  </si>
  <si>
    <t>Nome do candidato:</t>
    <phoneticPr fontId="0" type="noConversion"/>
  </si>
  <si>
    <t>Categoria Profissional:</t>
  </si>
  <si>
    <t>Antiguidade na categoria atual (anos):</t>
  </si>
  <si>
    <t>Morada Completa:</t>
    <phoneticPr fontId="0" type="noConversion"/>
  </si>
  <si>
    <t>Cidade:</t>
  </si>
  <si>
    <t>Código Postal:</t>
  </si>
  <si>
    <t>Telemóvel:</t>
  </si>
  <si>
    <t>e-mail:</t>
  </si>
  <si>
    <r>
      <rPr>
        <b/>
        <sz val="10"/>
        <color theme="1"/>
        <rFont val="Calibri"/>
        <family val="2"/>
        <scheme val="minor"/>
      </rPr>
      <t xml:space="preserve">Nota: </t>
    </r>
    <r>
      <rPr>
        <sz val="10"/>
        <color theme="1"/>
        <rFont val="Calibri"/>
        <family val="2"/>
        <scheme val="minor"/>
      </rPr>
      <t>juntar ao CV anexo comprovativo identificado como "</t>
    </r>
    <r>
      <rPr>
        <b/>
        <sz val="10"/>
        <color theme="1"/>
        <rFont val="Calibri"/>
        <family val="2"/>
        <scheme val="minor"/>
      </rPr>
      <t>A1- Antiguidade</t>
    </r>
    <r>
      <rPr>
        <sz val="10"/>
        <color theme="1"/>
        <rFont val="Calibri"/>
        <family val="2"/>
        <scheme val="minor"/>
      </rPr>
      <t>"</t>
    </r>
  </si>
  <si>
    <t xml:space="preserve">HABILITAÇÕES ACADÉMICAS E TÍTULOS ACADÉMICOS  </t>
  </si>
  <si>
    <t>A preencher pelo candidato</t>
  </si>
  <si>
    <t>Especialidades</t>
  </si>
  <si>
    <t>Instituição</t>
  </si>
  <si>
    <t>Área Disciplinar</t>
  </si>
  <si>
    <t>Anexo comprovativo</t>
  </si>
  <si>
    <t>Ano</t>
  </si>
  <si>
    <t>A preencher pelo júri</t>
  </si>
  <si>
    <t>Elementos validados pelo júri</t>
  </si>
  <si>
    <t>Fundamentação para a decisão do júri nos casos em que não valide a informação fornecida pelo candidato</t>
  </si>
  <si>
    <t>H3 - Titulo de Especialista</t>
  </si>
  <si>
    <t>H4 - Doutoramento</t>
  </si>
  <si>
    <t>H2 - Mestrado</t>
  </si>
  <si>
    <t>H1 - Licenciatura</t>
  </si>
  <si>
    <t>INSTRUÇÕES DE PREENCHIMENTO</t>
  </si>
  <si>
    <t>1. Identificação</t>
  </si>
  <si>
    <t>2. Instruções de Preenchimento</t>
  </si>
  <si>
    <t>Avaliação e pontuação do curriculum vitae do Candidato/a</t>
  </si>
  <si>
    <t>Nome do candidato/a</t>
  </si>
  <si>
    <t>Pontuação máxima</t>
  </si>
  <si>
    <t>I</t>
  </si>
  <si>
    <t>II</t>
  </si>
  <si>
    <t>III</t>
  </si>
  <si>
    <t>IV</t>
  </si>
  <si>
    <t>V</t>
  </si>
  <si>
    <t>Nº (ou fração) de elementos a pontuar (apenas número)</t>
  </si>
  <si>
    <t>VI</t>
  </si>
  <si>
    <t>VII</t>
  </si>
  <si>
    <t>VIII</t>
  </si>
  <si>
    <t>IX</t>
  </si>
  <si>
    <t>Identificação do(s) anexo(s) comprovativo(s)</t>
  </si>
  <si>
    <t>Auto Avaliação do/a Candidato/a</t>
  </si>
  <si>
    <t>X</t>
  </si>
  <si>
    <t>Avaliação pelo Júri</t>
  </si>
  <si>
    <t>Fundamentação para a decisão do Júri nos casos em que esta não coincida com a auto avaliação do/a Candidato/a</t>
  </si>
  <si>
    <t>XI</t>
  </si>
  <si>
    <t>XII</t>
  </si>
  <si>
    <t>XIII</t>
  </si>
  <si>
    <t>A coordenação e participação em projectos de investigação e de desenvolvimento tecnológico</t>
  </si>
  <si>
    <t>As comunicações apresentadas em congressos e colóquios científicos</t>
  </si>
  <si>
    <t>A participação em centros de investigação científica, comissões, organizações ou redes de carácter científico</t>
  </si>
  <si>
    <t>As participações em júris de provas académicas e de concursos das carreiras docente e de investigação</t>
  </si>
  <si>
    <t>Experiência profissional relevante para a área ou grupo disciplinar em concurso</t>
  </si>
  <si>
    <t>Reconhecimento pela comunidade e sociedade em geral</t>
  </si>
  <si>
    <t>Total da avaliação de desempenho Científico ou Tecnológico</t>
  </si>
  <si>
    <t>Sub-total</t>
  </si>
  <si>
    <t>2,5 pts membro</t>
  </si>
  <si>
    <t>Total da avaliação da capacidade pedagógica</t>
  </si>
  <si>
    <t>A diversidade de unidades curriculares ensinadas (matérias e ciclos de estudos)</t>
  </si>
  <si>
    <t>A publicação de lições e outro material pedagógico</t>
  </si>
  <si>
    <t>Total da avaliação de Outras Atividades Relevantes</t>
  </si>
  <si>
    <t>1,5 pontos membro</t>
  </si>
  <si>
    <t>1 pt/n.º anos</t>
  </si>
  <si>
    <t>Outras Atividades Relevantes (ponderação na pontuação final = 30%)</t>
  </si>
  <si>
    <t>Parâmetros de Avaliação</t>
  </si>
  <si>
    <t>Pontuação final</t>
  </si>
  <si>
    <t xml:space="preserve">1- o Formulário de Candidatura está organizado em 3 separadores: </t>
  </si>
  <si>
    <t>3. Parâmetros de avaliação</t>
  </si>
  <si>
    <t>Pontuação atribuida</t>
  </si>
  <si>
    <t>Máximo (Pts)</t>
  </si>
  <si>
    <t>Ponderação atribuida</t>
  </si>
  <si>
    <t>Coluna VI, VII (linhas 13 a 28) e IX a preencher pelo/a candidato/a</t>
  </si>
  <si>
    <t>Coluna X, XI (linhas 13 a 28) e XIII a preencher pelo Júri</t>
  </si>
  <si>
    <t xml:space="preserve">3- A identificação do(s) anexo(s) deve ser feita de acordo com o que está definido no ponto 9.3.1.4. do Edital do concurso </t>
  </si>
  <si>
    <r>
      <t xml:space="preserve">5- Para guardar este ficheiro Excel em versão PDF, ir ao menu "Ficheiro", escolher a opção "imprimir" e, depois, escolha "Microsoft print to pdf" (ou equivalente noutros sistemas) e de, seguida, nas Definições, a opção "Imprimir livro inteiro". </t>
    </r>
    <r>
      <rPr>
        <b/>
        <sz val="11"/>
        <color theme="1"/>
        <rFont val="Calibri"/>
        <family val="2"/>
        <scheme val="minor"/>
      </rPr>
      <t>Verifique se o pdf está completo e tem todas as folhas do ficheiro Excel.</t>
    </r>
  </si>
  <si>
    <t>Avaliação de desempenho pedagógico</t>
  </si>
  <si>
    <t>Coordenação e participação em projectos pedagógicos</t>
  </si>
  <si>
    <t>Participação em comissões; direcções de curso; direcções de departamentos e de grupos disciplinares; coordenação de projectos e outros</t>
  </si>
  <si>
    <t>A participação em órgãos académicos, nomeadamente Conselho Científico; Conselho Técnico -Científico; Conselho Pedagógico; Conselho Académico</t>
  </si>
  <si>
    <t>A experiência profissional não docente com relevância para a área em concurso</t>
  </si>
  <si>
    <t>Valorização e transferência de conhecimento</t>
  </si>
  <si>
    <t>Participação em projectos e concursos</t>
  </si>
  <si>
    <t>4- O formulário deve ser entregue em duas versões: uma em excel, editável, e outra em pdf,  assinada conforme especificado no ponto 9.3.2.2. do Edital</t>
  </si>
  <si>
    <t xml:space="preserve">CONCURSO DOCUMENTAL INTERNACIONAL PROFESSOR ESPECIALISTA </t>
  </si>
  <si>
    <t>CONCURSO DOCUMENTAL INTERNACIONAL PROFESSOR ESPECIALISTA</t>
  </si>
  <si>
    <t>até 1,5 pts/ano/projeto</t>
  </si>
  <si>
    <t>até 2 pts/ano/projeto</t>
  </si>
  <si>
    <t>2 pts por cada unidade distinta</t>
  </si>
  <si>
    <t xml:space="preserve">Número de Unidades Curriculares distintas lecionadas nas áreas  em que é aberto o concurso  desde que incluídas no serviço docente </t>
  </si>
  <si>
    <t>3,5 pts por projeto</t>
  </si>
  <si>
    <t>Coordenador/Diretor de curso/Sub-Diretor de curso ou coordenador de grupo disciplinar</t>
  </si>
  <si>
    <t>0,75 pts por comissão</t>
  </si>
  <si>
    <t>2 pt por comissão</t>
  </si>
  <si>
    <t>A experiência profissional não docente com relevância para a área em concurso, designadamente tarefas administrativas e de gestão de projetos.</t>
  </si>
  <si>
    <t>1 pts por evento</t>
  </si>
  <si>
    <t xml:space="preserve">Responsável de Unidade Curricular </t>
  </si>
  <si>
    <t>2 pt/ano/ média superior a 5</t>
  </si>
  <si>
    <t>Coordenador da Escola para a qualidade,  mobilidade, empreendedorismo, ou outra</t>
  </si>
  <si>
    <t>1 pt/ano</t>
  </si>
  <si>
    <t>até 2 pts</t>
  </si>
  <si>
    <t>1 pts/ n.º de anos</t>
  </si>
  <si>
    <t>0,5 pt/ n.º ano</t>
  </si>
  <si>
    <t>Júri de procedimentos de recrutamento ao abrigo do estatuto da carreira docente e de investigação</t>
  </si>
  <si>
    <t>Desempenho Pedagógico (ponderação na pontuação final = 40%)</t>
  </si>
  <si>
    <t>20 pts mais de 4 anos</t>
  </si>
  <si>
    <t>Organização de exposições ou outros eventos cientifico tecnológicos</t>
  </si>
  <si>
    <t>5 pontos por evento</t>
  </si>
  <si>
    <t>2 pts por ano</t>
  </si>
  <si>
    <t>2,5 pt por cada publicação</t>
  </si>
  <si>
    <t>sem imite</t>
  </si>
  <si>
    <t>2,5 pts/ano/média superior a 6</t>
  </si>
  <si>
    <t>1 pt por orientação</t>
  </si>
  <si>
    <t>Participação em projectos pedagógicos, aprovado pelos órgãos competentes, designadamente criação de cursos</t>
  </si>
  <si>
    <t>Coordenação de projectos pedagógicos aprovado pelos órgãos competentes, designadamente criação de cursos</t>
  </si>
  <si>
    <t>Participação em projetos reconhecidos ou premiados</t>
  </si>
  <si>
    <t>até 5 pts</t>
  </si>
  <si>
    <t>2 pts/ano</t>
  </si>
  <si>
    <t>2 pts cargo</t>
  </si>
  <si>
    <t>1 pt/ n.º anos</t>
  </si>
  <si>
    <t>2 pt por evento</t>
  </si>
  <si>
    <t>Responsável pela organização de palestras/seminários/workshops/exposições</t>
  </si>
  <si>
    <t>Membro de comissão responsável pela organização de palestras/seminários/workshops/exposições</t>
  </si>
  <si>
    <t>Desempenho Científico ou Tecnológico e Profissional (ponderação na pontuação final = 30%)</t>
  </si>
  <si>
    <t>Membro integrado de unidades de I&amp;D financiadas pela FCT com a classificação mínima de Bom</t>
  </si>
  <si>
    <t>Membro colaborador de unidades de I&amp;D financiadas pela FCT com a classificação mínima de Bom</t>
  </si>
  <si>
    <t>0,5 pts membro x n.º anos</t>
  </si>
  <si>
    <t>2 pt membro</t>
  </si>
  <si>
    <t>Presidente do júri de provas de estágio CTeSP e de provas de aptidão profissional</t>
  </si>
  <si>
    <t>Júri de provas de estágio CTeSP e de provas de aptidão profissional</t>
  </si>
  <si>
    <t>2,5 pts por júri</t>
  </si>
  <si>
    <t>2 pts por júri</t>
  </si>
  <si>
    <t>1,5 pts por júri</t>
  </si>
  <si>
    <t>10 pts mais de 50 citações</t>
  </si>
  <si>
    <t>5 pts até 50 citações</t>
  </si>
  <si>
    <t>Níveis de formação em que lecionou (mestrado, licenciatura, CTESP )</t>
  </si>
  <si>
    <t>Elaboração de manuais, sebentas ou guias de trabalhos para as UCs  (aulas T, TP e P no máximo 1 elemento por UC). Não serão considerados powerpoints.</t>
  </si>
  <si>
    <t>2,5 pt por publicação</t>
  </si>
  <si>
    <t>Acompanhamento e orientação de estudantes de licenciatura e de CTeSP</t>
  </si>
  <si>
    <t>Desenvolvimento de sites de apoio à docência e a projetos pedagógicos</t>
  </si>
  <si>
    <t>2- Os/as candidatos/as apenas preenchem os dados dos separadores 1 e 3. No separador 3 devem preencher apenas as colunas VI - Nº (ou fracção) de elementos a pontuar (colocar apenas números); VII (linhas 13 a 20) e IX - Identificação do(s) Anexo(s) comprovativo(s)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</si>
</sst>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9">
    <xf numFmtId="0" fontId="0" fillId="0" borderId="0" xfId="0"/>
    <xf numFmtId="0" fontId="3" fillId="4" borderId="0" xfId="0" applyFont="1" applyFill="1" applyAlignment="1">
      <alignment horizontal="center" vertical="center" wrapText="1"/>
    </xf>
    <xf numFmtId="0" fontId="6" fillId="5" borderId="0" xfId="0" applyFont="1" applyFill="1"/>
    <xf numFmtId="0" fontId="5" fillId="5" borderId="0" xfId="0" applyFont="1" applyFill="1" applyAlignment="1">
      <alignment wrapText="1"/>
    </xf>
    <xf numFmtId="0" fontId="7" fillId="5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7" fillId="5" borderId="0" xfId="0" applyFont="1" applyFill="1" applyAlignment="1">
      <alignment vertical="center"/>
    </xf>
    <xf numFmtId="0" fontId="0" fillId="0" borderId="1" xfId="0" applyBorder="1"/>
    <xf numFmtId="0" fontId="0" fillId="3" borderId="0" xfId="0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11" borderId="8" xfId="0" applyFont="1" applyFill="1" applyBorder="1" applyAlignment="1">
      <alignment horizontal="right"/>
    </xf>
    <xf numFmtId="0" fontId="6" fillId="11" borderId="8" xfId="0" applyFont="1" applyFill="1" applyBorder="1"/>
    <xf numFmtId="0" fontId="6" fillId="12" borderId="0" xfId="0" applyFont="1" applyFill="1"/>
    <xf numFmtId="0" fontId="7" fillId="12" borderId="0" xfId="0" applyFont="1" applyFill="1" applyAlignment="1">
      <alignment horizontal="right"/>
    </xf>
    <xf numFmtId="0" fontId="7" fillId="11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6" fillId="12" borderId="0" xfId="0" applyFont="1" applyFill="1" applyAlignment="1">
      <alignment horizontal="center"/>
    </xf>
    <xf numFmtId="0" fontId="7" fillId="10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2" fontId="6" fillId="9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2" fontId="6" fillId="13" borderId="1" xfId="0" applyNumberFormat="1" applyFont="1" applyFill="1" applyBorder="1" applyAlignment="1">
      <alignment horizontal="center" vertical="center"/>
    </xf>
    <xf numFmtId="2" fontId="7" fillId="11" borderId="8" xfId="0" applyNumberFormat="1" applyFont="1" applyFill="1" applyBorder="1" applyAlignment="1">
      <alignment horizontal="center" vertical="center"/>
    </xf>
    <xf numFmtId="2" fontId="7" fillId="11" borderId="1" xfId="0" applyNumberFormat="1" applyFont="1" applyFill="1" applyBorder="1" applyAlignment="1">
      <alignment horizontal="center" vertical="center"/>
    </xf>
    <xf numFmtId="0" fontId="7" fillId="12" borderId="0" xfId="0" applyFont="1" applyFill="1"/>
    <xf numFmtId="0" fontId="7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/>
    <xf numFmtId="0" fontId="12" fillId="4" borderId="1" xfId="0" applyFont="1" applyFill="1" applyBorder="1" applyAlignment="1">
      <alignment horizontal="left" vertical="center" wrapText="1"/>
    </xf>
    <xf numFmtId="164" fontId="12" fillId="4" borderId="1" xfId="1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4" fontId="12" fillId="4" borderId="2" xfId="1" applyNumberFormat="1" applyFont="1" applyFill="1" applyBorder="1" applyAlignment="1">
      <alignment horizontal="center" vertical="center"/>
    </xf>
    <xf numFmtId="164" fontId="12" fillId="4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/>
    </xf>
    <xf numFmtId="0" fontId="12" fillId="0" borderId="8" xfId="0" applyFont="1" applyBorder="1"/>
    <xf numFmtId="0" fontId="12" fillId="0" borderId="3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2" fontId="7" fillId="11" borderId="1" xfId="0" applyNumberFormat="1" applyFont="1" applyFill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9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9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9" borderId="3" xfId="0" applyFont="1" applyFill="1" applyBorder="1" applyProtection="1">
      <protection locked="0"/>
    </xf>
    <xf numFmtId="0" fontId="6" fillId="7" borderId="1" xfId="0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9" borderId="3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11" borderId="3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5" borderId="9" xfId="0" applyFont="1" applyFill="1" applyBorder="1" applyAlignment="1">
      <alignment horizontal="center" vertical="top" wrapText="1"/>
    </xf>
    <xf numFmtId="0" fontId="6" fillId="5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0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7" fillId="8" borderId="2" xfId="0" applyFont="1" applyFill="1" applyBorder="1" applyAlignment="1">
      <alignment horizontal="right" vertical="center" wrapText="1"/>
    </xf>
    <xf numFmtId="0" fontId="7" fillId="8" borderId="8" xfId="0" applyFont="1" applyFill="1" applyBorder="1" applyAlignment="1">
      <alignment horizontal="right" vertical="center" wrapText="1"/>
    </xf>
    <xf numFmtId="0" fontId="7" fillId="8" borderId="3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6" borderId="4" xfId="0" applyNumberFormat="1" applyFont="1" applyFill="1" applyBorder="1" applyAlignment="1">
      <alignment horizontal="center" vertical="center"/>
    </xf>
    <xf numFmtId="2" fontId="6" fillId="6" borderId="5" xfId="0" applyNumberFormat="1" applyFont="1" applyFill="1" applyBorder="1" applyAlignment="1">
      <alignment horizontal="center" vertical="center"/>
    </xf>
    <xf numFmtId="2" fontId="6" fillId="6" borderId="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7" fillId="11" borderId="2" xfId="0" applyFont="1" applyFill="1" applyBorder="1" applyAlignment="1">
      <alignment horizontal="right"/>
    </xf>
    <xf numFmtId="0" fontId="7" fillId="11" borderId="8" xfId="0" applyFont="1" applyFill="1" applyBorder="1" applyAlignment="1">
      <alignment horizontal="right"/>
    </xf>
    <xf numFmtId="0" fontId="7" fillId="12" borderId="0" xfId="0" applyFont="1" applyFill="1" applyAlignment="1">
      <alignment horizontal="right"/>
    </xf>
    <xf numFmtId="0" fontId="6" fillId="0" borderId="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6" fillId="15" borderId="0" xfId="0" applyFont="1" applyFill="1" applyAlignment="1">
      <alignment horizontal="center"/>
    </xf>
    <xf numFmtId="0" fontId="7" fillId="10" borderId="3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14" borderId="8" xfId="0" applyFont="1" applyFill="1" applyBorder="1" applyAlignment="1">
      <alignment horizontal="right" vertical="center" wrapText="1"/>
    </xf>
    <xf numFmtId="0" fontId="11" fillId="14" borderId="3" xfId="0" applyFont="1" applyFill="1" applyBorder="1" applyAlignment="1">
      <alignment horizontal="right" vertical="center" wrapText="1"/>
    </xf>
    <xf numFmtId="2" fontId="6" fillId="13" borderId="4" xfId="0" applyNumberFormat="1" applyFont="1" applyFill="1" applyBorder="1" applyAlignment="1">
      <alignment horizontal="center" vertical="center"/>
    </xf>
    <xf numFmtId="2" fontId="6" fillId="13" borderId="6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7" fillId="11" borderId="2" xfId="0" applyFont="1" applyFill="1" applyBorder="1" applyAlignment="1">
      <alignment horizontal="left"/>
    </xf>
    <xf numFmtId="0" fontId="7" fillId="11" borderId="8" xfId="0" applyFont="1" applyFill="1" applyBorder="1" applyAlignment="1">
      <alignment horizontal="left"/>
    </xf>
    <xf numFmtId="0" fontId="12" fillId="4" borderId="4" xfId="1" applyNumberFormat="1" applyFont="1" applyFill="1" applyBorder="1" applyAlignment="1">
      <alignment horizontal="center" vertical="center"/>
    </xf>
    <xf numFmtId="0" fontId="12" fillId="4" borderId="6" xfId="1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7" fillId="11" borderId="13" xfId="0" applyFont="1" applyFill="1" applyBorder="1" applyAlignment="1">
      <alignment horizontal="left"/>
    </xf>
    <xf numFmtId="0" fontId="7" fillId="11" borderId="12" xfId="0" applyFont="1" applyFill="1" applyBorder="1" applyAlignment="1">
      <alignment horizontal="left"/>
    </xf>
    <xf numFmtId="0" fontId="4" fillId="4" borderId="0" xfId="0" applyFont="1" applyFill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2" fontId="6" fillId="13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/>
    </xf>
  </cellXfs>
  <cellStyles count="2">
    <cellStyle name="Correto" xfId="1" builtinId="26"/>
    <cellStyle name="Normal" xfId="0" builtinId="0"/>
  </cellStyles>
  <dxfs count="0"/>
  <tableStyles count="0" defaultTableStyle="TableStyleMedium2" defaultPivotStyle="PivotStyleLight16"/>
  <colors>
    <mruColors>
      <color rgb="FF3BE6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Y37"/>
  <sheetViews>
    <sheetView workbookViewId="0">
      <selection activeCell="B29" sqref="B29"/>
    </sheetView>
  </sheetViews>
  <sheetFormatPr defaultRowHeight="15.75" x14ac:dyDescent="0.25"/>
  <cols>
    <col min="2" max="2" width="39.25" bestFit="1" customWidth="1"/>
  </cols>
  <sheetData>
    <row r="2" spans="2:13" ht="18.75" x14ac:dyDescent="0.25">
      <c r="B2" s="101" t="s">
        <v>119</v>
      </c>
      <c r="C2" s="101"/>
      <c r="D2" s="101"/>
      <c r="E2" s="101"/>
      <c r="F2" s="101"/>
      <c r="G2" s="101"/>
      <c r="H2" s="101"/>
      <c r="I2" s="101"/>
    </row>
    <row r="3" spans="2:13" x14ac:dyDescent="0.25">
      <c r="C3" s="102"/>
      <c r="D3" s="102"/>
      <c r="E3" s="102"/>
      <c r="F3" s="102"/>
      <c r="G3" s="102"/>
      <c r="H3" s="102"/>
      <c r="I3" s="102"/>
    </row>
    <row r="4" spans="2:13" x14ac:dyDescent="0.25">
      <c r="C4" s="1"/>
      <c r="D4" s="1"/>
      <c r="E4" s="1"/>
      <c r="F4" s="1"/>
      <c r="G4" s="1"/>
      <c r="H4" s="1"/>
      <c r="I4" s="1"/>
    </row>
    <row r="5" spans="2:13" x14ac:dyDescent="0.25">
      <c r="C5" s="103"/>
      <c r="D5" s="103"/>
      <c r="E5" s="103"/>
      <c r="F5" s="103"/>
      <c r="G5" s="2"/>
      <c r="H5" s="2"/>
      <c r="I5" s="2"/>
    </row>
    <row r="6" spans="2:13" x14ac:dyDescent="0.25">
      <c r="C6" s="3"/>
      <c r="D6" s="3"/>
      <c r="E6" s="2"/>
      <c r="F6" s="2"/>
      <c r="G6" s="2"/>
      <c r="H6" s="2"/>
      <c r="I6" s="2"/>
    </row>
    <row r="7" spans="2:13" x14ac:dyDescent="0.25">
      <c r="B7" s="4" t="s">
        <v>37</v>
      </c>
      <c r="C7" s="104"/>
      <c r="D7" s="105"/>
      <c r="E7" s="105"/>
      <c r="F7" s="105"/>
      <c r="G7" s="105"/>
      <c r="H7" s="105"/>
      <c r="I7" s="106"/>
    </row>
    <row r="8" spans="2:13" x14ac:dyDescent="0.25">
      <c r="B8" s="8"/>
      <c r="C8" s="5"/>
      <c r="D8" s="5"/>
      <c r="E8" s="5"/>
      <c r="F8" s="5"/>
      <c r="G8" s="5"/>
      <c r="H8" s="5"/>
      <c r="I8" s="5"/>
    </row>
    <row r="9" spans="2:13" x14ac:dyDescent="0.25">
      <c r="B9" s="4" t="s">
        <v>38</v>
      </c>
      <c r="C9" s="107"/>
      <c r="D9" s="107"/>
      <c r="E9" s="107"/>
      <c r="F9" s="107"/>
      <c r="G9" s="107"/>
      <c r="H9" s="107"/>
      <c r="I9" s="107"/>
    </row>
    <row r="10" spans="2:13" x14ac:dyDescent="0.25">
      <c r="B10" s="8"/>
      <c r="C10" s="5"/>
      <c r="D10" s="5"/>
      <c r="E10" s="5"/>
      <c r="F10" s="5"/>
      <c r="G10" s="5"/>
      <c r="H10" s="5"/>
      <c r="I10" s="5"/>
    </row>
    <row r="11" spans="2:13" x14ac:dyDescent="0.25">
      <c r="B11" s="4" t="s">
        <v>39</v>
      </c>
      <c r="C11" s="98"/>
      <c r="D11" s="98"/>
      <c r="E11" s="98"/>
      <c r="F11" s="99" t="s">
        <v>45</v>
      </c>
      <c r="G11" s="100"/>
      <c r="H11" s="100"/>
      <c r="I11" s="100"/>
      <c r="J11" s="100"/>
      <c r="K11" s="100"/>
      <c r="L11" s="100"/>
      <c r="M11" s="100"/>
    </row>
    <row r="12" spans="2:13" x14ac:dyDescent="0.25">
      <c r="C12" s="6"/>
      <c r="D12" s="6"/>
      <c r="E12" s="6"/>
      <c r="F12" s="5"/>
      <c r="G12" s="5"/>
      <c r="H12" s="5"/>
      <c r="I12" s="5"/>
    </row>
    <row r="13" spans="2:13" x14ac:dyDescent="0.25">
      <c r="B13" s="4" t="s">
        <v>40</v>
      </c>
      <c r="C13" s="98"/>
      <c r="D13" s="98"/>
      <c r="E13" s="98"/>
      <c r="F13" s="98"/>
      <c r="G13" s="98"/>
      <c r="H13" s="98"/>
      <c r="I13" s="98"/>
    </row>
    <row r="14" spans="2:13" x14ac:dyDescent="0.25">
      <c r="B14" s="4"/>
      <c r="C14" s="5"/>
      <c r="D14" s="5"/>
      <c r="E14" s="5"/>
      <c r="F14" s="5"/>
      <c r="G14" s="5"/>
      <c r="H14" s="5"/>
      <c r="I14" s="5"/>
    </row>
    <row r="15" spans="2:13" x14ac:dyDescent="0.25">
      <c r="B15" s="4" t="s">
        <v>41</v>
      </c>
      <c r="C15" s="98"/>
      <c r="D15" s="98"/>
      <c r="E15" s="98"/>
      <c r="F15" s="98"/>
      <c r="G15" s="98"/>
      <c r="H15" s="5"/>
      <c r="I15" s="5"/>
    </row>
    <row r="16" spans="2:13" x14ac:dyDescent="0.25">
      <c r="B16" s="4"/>
      <c r="C16" s="5"/>
      <c r="D16" s="5"/>
      <c r="E16" s="5"/>
      <c r="F16" s="5"/>
      <c r="G16" s="5"/>
      <c r="H16" s="5"/>
      <c r="I16" s="5"/>
    </row>
    <row r="17" spans="2:25" x14ac:dyDescent="0.25">
      <c r="B17" s="4" t="s">
        <v>42</v>
      </c>
      <c r="C17" s="98"/>
      <c r="D17" s="98"/>
      <c r="E17" s="98"/>
      <c r="F17" s="98"/>
      <c r="G17" s="98"/>
      <c r="H17" s="5"/>
      <c r="I17" s="5"/>
    </row>
    <row r="18" spans="2:25" x14ac:dyDescent="0.25">
      <c r="B18" s="4"/>
      <c r="C18" s="5"/>
      <c r="D18" s="5"/>
      <c r="E18" s="5"/>
      <c r="F18" s="5"/>
      <c r="G18" s="5"/>
      <c r="H18" s="5"/>
      <c r="I18" s="5"/>
    </row>
    <row r="19" spans="2:25" x14ac:dyDescent="0.25">
      <c r="B19" s="4" t="s">
        <v>43</v>
      </c>
      <c r="C19" s="98"/>
      <c r="D19" s="98"/>
      <c r="E19" s="98"/>
      <c r="F19" s="5"/>
      <c r="G19" s="5"/>
      <c r="H19" s="5"/>
      <c r="I19" s="5"/>
    </row>
    <row r="20" spans="2:25" x14ac:dyDescent="0.25">
      <c r="B20" s="4"/>
      <c r="C20" s="5"/>
      <c r="D20" s="5"/>
      <c r="E20" s="5"/>
      <c r="F20" s="5"/>
      <c r="G20" s="5"/>
      <c r="H20" s="5"/>
      <c r="I20" s="5"/>
    </row>
    <row r="21" spans="2:25" x14ac:dyDescent="0.25">
      <c r="B21" s="4" t="s">
        <v>44</v>
      </c>
      <c r="C21" s="98"/>
      <c r="D21" s="98"/>
      <c r="E21" s="98"/>
      <c r="F21" s="5"/>
      <c r="G21" s="5"/>
      <c r="H21" s="5"/>
      <c r="I21" s="5"/>
    </row>
    <row r="22" spans="2:25" x14ac:dyDescent="0.25">
      <c r="C22" s="7"/>
      <c r="D22" s="7"/>
      <c r="E22" s="7"/>
      <c r="F22" s="7"/>
      <c r="G22" s="7"/>
      <c r="H22" s="7"/>
      <c r="I22" s="7"/>
    </row>
    <row r="25" spans="2:25" x14ac:dyDescent="0.25">
      <c r="B25" s="4" t="s">
        <v>46</v>
      </c>
      <c r="C25" s="9"/>
      <c r="D25" s="9"/>
    </row>
    <row r="26" spans="2:25" x14ac:dyDescent="0.25">
      <c r="C26" s="109" t="s">
        <v>47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8" t="s">
        <v>53</v>
      </c>
      <c r="R26" s="108"/>
      <c r="S26" s="108"/>
      <c r="T26" s="108"/>
      <c r="U26" s="108"/>
      <c r="V26" s="108"/>
      <c r="W26" s="108"/>
      <c r="X26" s="108"/>
      <c r="Y26" s="108"/>
    </row>
    <row r="27" spans="2:25" x14ac:dyDescent="0.25">
      <c r="C27" s="109" t="s">
        <v>50</v>
      </c>
      <c r="D27" s="109"/>
      <c r="E27" s="109"/>
      <c r="F27" s="109" t="s">
        <v>48</v>
      </c>
      <c r="G27" s="109"/>
      <c r="H27" s="109"/>
      <c r="I27" s="109" t="s">
        <v>49</v>
      </c>
      <c r="J27" s="109"/>
      <c r="K27" s="109"/>
      <c r="L27" s="109"/>
      <c r="M27" s="26" t="s">
        <v>52</v>
      </c>
      <c r="N27" s="109" t="s">
        <v>51</v>
      </c>
      <c r="O27" s="109"/>
      <c r="P27" s="109"/>
      <c r="Q27" s="110" t="s">
        <v>54</v>
      </c>
      <c r="R27" s="110"/>
      <c r="S27" s="110" t="s">
        <v>55</v>
      </c>
      <c r="T27" s="110"/>
      <c r="U27" s="110"/>
      <c r="V27" s="110"/>
      <c r="W27" s="110"/>
      <c r="X27" s="110"/>
      <c r="Y27" s="110"/>
    </row>
    <row r="29" spans="2:25" x14ac:dyDescent="0.25">
      <c r="B29" s="11" t="s">
        <v>57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0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</row>
    <row r="30" spans="2:25" x14ac:dyDescent="0.25">
      <c r="B30" s="8"/>
    </row>
    <row r="31" spans="2:25" x14ac:dyDescent="0.25">
      <c r="B31" s="11" t="s">
        <v>56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0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</row>
    <row r="32" spans="2:25" x14ac:dyDescent="0.25">
      <c r="B32" s="8"/>
    </row>
    <row r="33" spans="2:25" x14ac:dyDescent="0.25">
      <c r="B33" s="11" t="s">
        <v>58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0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</row>
    <row r="34" spans="2:25" x14ac:dyDescent="0.25">
      <c r="B34" s="8"/>
    </row>
    <row r="35" spans="2:25" x14ac:dyDescent="0.25">
      <c r="B35" s="11" t="s">
        <v>59</v>
      </c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0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</row>
    <row r="36" spans="2:25" x14ac:dyDescent="0.25">
      <c r="B36" s="8"/>
    </row>
    <row r="37" spans="2:25" x14ac:dyDescent="0.25">
      <c r="B37" s="8"/>
    </row>
  </sheetData>
  <mergeCells count="44">
    <mergeCell ref="S35:Y35"/>
    <mergeCell ref="C33:E33"/>
    <mergeCell ref="F33:H33"/>
    <mergeCell ref="I33:L33"/>
    <mergeCell ref="N33:P33"/>
    <mergeCell ref="Q33:R33"/>
    <mergeCell ref="S33:Y33"/>
    <mergeCell ref="C35:E35"/>
    <mergeCell ref="F35:H35"/>
    <mergeCell ref="I35:L35"/>
    <mergeCell ref="N35:P35"/>
    <mergeCell ref="Q35:R35"/>
    <mergeCell ref="S31:Y31"/>
    <mergeCell ref="C29:E29"/>
    <mergeCell ref="F29:H29"/>
    <mergeCell ref="I29:L29"/>
    <mergeCell ref="N29:P29"/>
    <mergeCell ref="Q29:R29"/>
    <mergeCell ref="S29:Y29"/>
    <mergeCell ref="C31:E31"/>
    <mergeCell ref="F31:H31"/>
    <mergeCell ref="I31:L31"/>
    <mergeCell ref="N31:P31"/>
    <mergeCell ref="Q31:R31"/>
    <mergeCell ref="Q26:Y26"/>
    <mergeCell ref="C27:E27"/>
    <mergeCell ref="F27:H27"/>
    <mergeCell ref="I27:L27"/>
    <mergeCell ref="N27:P27"/>
    <mergeCell ref="Q27:R27"/>
    <mergeCell ref="S27:Y27"/>
    <mergeCell ref="C26:P26"/>
    <mergeCell ref="C13:I13"/>
    <mergeCell ref="C15:G15"/>
    <mergeCell ref="C17:G17"/>
    <mergeCell ref="C19:E19"/>
    <mergeCell ref="C21:E21"/>
    <mergeCell ref="C11:E11"/>
    <mergeCell ref="F11:M11"/>
    <mergeCell ref="B2:I2"/>
    <mergeCell ref="C3:I3"/>
    <mergeCell ref="C5:F5"/>
    <mergeCell ref="C7:I7"/>
    <mergeCell ref="C9:I9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18"/>
  <sheetViews>
    <sheetView topLeftCell="A3" workbookViewId="0">
      <selection activeCell="O24" sqref="O24"/>
    </sheetView>
  </sheetViews>
  <sheetFormatPr defaultRowHeight="15.75" x14ac:dyDescent="0.25"/>
  <sheetData>
    <row r="2" spans="2:17" ht="18.75" x14ac:dyDescent="0.3">
      <c r="B2" s="116" t="s">
        <v>60</v>
      </c>
      <c r="C2" s="116"/>
      <c r="D2" s="116"/>
      <c r="E2" s="116"/>
      <c r="F2" s="116"/>
      <c r="G2" s="116"/>
      <c r="H2" s="116"/>
      <c r="I2" s="116"/>
      <c r="J2" s="116"/>
      <c r="K2" s="12"/>
      <c r="L2" s="12"/>
      <c r="M2" s="12"/>
      <c r="N2" s="12"/>
      <c r="O2" s="12"/>
      <c r="P2" s="12"/>
      <c r="Q2" s="12"/>
    </row>
    <row r="3" spans="2:17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2:17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2:17" x14ac:dyDescent="0.25">
      <c r="B5" s="117" t="s">
        <v>102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</row>
    <row r="6" spans="2:17" x14ac:dyDescent="0.25">
      <c r="B6" s="12"/>
      <c r="C6" s="117" t="s">
        <v>61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</row>
    <row r="7" spans="2:17" x14ac:dyDescent="0.25">
      <c r="B7" s="12"/>
      <c r="C7" s="117" t="s">
        <v>62</v>
      </c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</row>
    <row r="8" spans="2:17" x14ac:dyDescent="0.25">
      <c r="B8" s="12"/>
      <c r="C8" s="117" t="s">
        <v>103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</row>
    <row r="9" spans="2:17" x14ac:dyDescent="0.25">
      <c r="B9" s="1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17" x14ac:dyDescent="0.25">
      <c r="B10" s="114" t="s">
        <v>175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</row>
    <row r="11" spans="2:17" x14ac:dyDescent="0.25"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</row>
    <row r="12" spans="2:17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2:17" x14ac:dyDescent="0.25">
      <c r="B13" s="115" t="s">
        <v>109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2:17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2:17" x14ac:dyDescent="0.25">
      <c r="B15" s="112" t="s">
        <v>118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2:17" x14ac:dyDescent="0.2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2:17" x14ac:dyDescent="0.25">
      <c r="B17" s="113" t="s">
        <v>110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</row>
    <row r="18" spans="2:17" x14ac:dyDescent="0.25"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</sheetData>
  <mergeCells count="9">
    <mergeCell ref="B15:Q15"/>
    <mergeCell ref="B17:Q18"/>
    <mergeCell ref="B10:Q11"/>
    <mergeCell ref="B13:Q13"/>
    <mergeCell ref="B2:J2"/>
    <mergeCell ref="B5:Q5"/>
    <mergeCell ref="C6:Q6"/>
    <mergeCell ref="C7:Q7"/>
    <mergeCell ref="C8:Q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83"/>
  <sheetViews>
    <sheetView tabSelected="1" topLeftCell="C1" zoomScaleNormal="100" workbookViewId="0">
      <selection activeCell="N19" sqref="N19"/>
    </sheetView>
  </sheetViews>
  <sheetFormatPr defaultColWidth="8.75" defaultRowHeight="12.75" x14ac:dyDescent="0.2"/>
  <cols>
    <col min="1" max="1" width="8.75" style="16"/>
    <col min="2" max="2" width="17.375" style="16" customWidth="1"/>
    <col min="3" max="3" width="44.5" style="16" customWidth="1"/>
    <col min="4" max="4" width="11.375" style="16" customWidth="1"/>
    <col min="5" max="5" width="99.75" style="16" customWidth="1"/>
    <col min="6" max="6" width="31.75" style="18" bestFit="1" customWidth="1"/>
    <col min="7" max="7" width="9.25" style="18" bestFit="1" customWidth="1"/>
    <col min="8" max="8" width="13" style="34" customWidth="1"/>
    <col min="9" max="9" width="13" style="16" customWidth="1"/>
    <col min="10" max="10" width="11.625" style="16" customWidth="1"/>
    <col min="11" max="11" width="35" style="16" customWidth="1"/>
    <col min="12" max="12" width="11.375" style="16" customWidth="1"/>
    <col min="13" max="13" width="11.375" style="34" customWidth="1"/>
    <col min="14" max="14" width="10.25" style="16" customWidth="1"/>
    <col min="15" max="15" width="43.25" style="16" customWidth="1"/>
    <col min="16" max="18" width="8.75" style="16" customWidth="1"/>
    <col min="19" max="16384" width="8.75" style="16"/>
  </cols>
  <sheetData>
    <row r="1" spans="2:15" ht="15.75" customHeight="1" x14ac:dyDescent="0.2">
      <c r="B1" s="183" t="s">
        <v>120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2:15" ht="18.399999999999999" customHeight="1" x14ac:dyDescent="0.2"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2:15" x14ac:dyDescent="0.2"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2:15" ht="14.25" customHeight="1" x14ac:dyDescent="0.2">
      <c r="B4" s="153" t="s">
        <v>63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2:15" x14ac:dyDescent="0.2">
      <c r="E5" s="79"/>
      <c r="F5" s="16"/>
      <c r="G5" s="16"/>
      <c r="H5" s="16"/>
      <c r="M5" s="16"/>
    </row>
    <row r="6" spans="2:15" x14ac:dyDescent="0.2">
      <c r="E6" s="80"/>
      <c r="F6" s="16"/>
      <c r="G6" s="16"/>
      <c r="H6" s="16"/>
      <c r="M6" s="16"/>
    </row>
    <row r="7" spans="2:15" x14ac:dyDescent="0.2">
      <c r="C7" s="54" t="s">
        <v>64</v>
      </c>
      <c r="D7" s="155"/>
      <c r="E7" s="155"/>
      <c r="F7" s="155"/>
      <c r="G7" s="155"/>
      <c r="H7" s="155"/>
      <c r="I7" s="155"/>
      <c r="J7" s="155"/>
      <c r="M7" s="16"/>
    </row>
    <row r="8" spans="2:15" x14ac:dyDescent="0.2">
      <c r="M8" s="16"/>
    </row>
    <row r="9" spans="2:15" x14ac:dyDescent="0.2">
      <c r="E9" s="79"/>
      <c r="F9" s="16"/>
      <c r="G9" s="16"/>
      <c r="H9" s="156" t="s">
        <v>107</v>
      </c>
      <c r="I9" s="157"/>
      <c r="J9" s="157"/>
      <c r="K9" s="157"/>
      <c r="L9" s="161" t="s">
        <v>108</v>
      </c>
      <c r="M9" s="161"/>
      <c r="N9" s="161"/>
      <c r="O9" s="161"/>
    </row>
    <row r="10" spans="2:15" ht="15.6" customHeight="1" x14ac:dyDescent="0.2">
      <c r="B10" s="118" t="s">
        <v>100</v>
      </c>
      <c r="C10" s="165" t="s">
        <v>0</v>
      </c>
      <c r="D10" s="166" t="s">
        <v>65</v>
      </c>
      <c r="E10" s="166" t="s">
        <v>1</v>
      </c>
      <c r="F10" s="188" t="s">
        <v>2</v>
      </c>
      <c r="G10" s="162" t="s">
        <v>105</v>
      </c>
      <c r="H10" s="164" t="s">
        <v>77</v>
      </c>
      <c r="I10" s="164"/>
      <c r="J10" s="164"/>
      <c r="K10" s="164"/>
      <c r="L10" s="158" t="s">
        <v>79</v>
      </c>
      <c r="M10" s="159"/>
      <c r="N10" s="160"/>
      <c r="O10" s="154" t="s">
        <v>80</v>
      </c>
    </row>
    <row r="11" spans="2:15" ht="63.75" x14ac:dyDescent="0.2">
      <c r="B11" s="119"/>
      <c r="C11" s="165"/>
      <c r="D11" s="167"/>
      <c r="E11" s="167"/>
      <c r="F11" s="165"/>
      <c r="G11" s="163"/>
      <c r="H11" s="24" t="s">
        <v>71</v>
      </c>
      <c r="I11" s="24" t="s">
        <v>106</v>
      </c>
      <c r="J11" s="24" t="s">
        <v>101</v>
      </c>
      <c r="K11" s="39" t="s">
        <v>76</v>
      </c>
      <c r="L11" s="22" t="s">
        <v>71</v>
      </c>
      <c r="M11" s="22" t="s">
        <v>104</v>
      </c>
      <c r="N11" s="22" t="s">
        <v>101</v>
      </c>
      <c r="O11" s="154"/>
    </row>
    <row r="12" spans="2:15" x14ac:dyDescent="0.2">
      <c r="B12" s="120"/>
      <c r="C12" s="19" t="s">
        <v>66</v>
      </c>
      <c r="D12" s="20" t="s">
        <v>67</v>
      </c>
      <c r="E12" s="20" t="s">
        <v>68</v>
      </c>
      <c r="F12" s="19" t="s">
        <v>69</v>
      </c>
      <c r="G12" s="21" t="s">
        <v>70</v>
      </c>
      <c r="H12" s="25" t="s">
        <v>72</v>
      </c>
      <c r="I12" s="25" t="s">
        <v>73</v>
      </c>
      <c r="J12" s="37" t="s">
        <v>74</v>
      </c>
      <c r="K12" s="25" t="s">
        <v>75</v>
      </c>
      <c r="L12" s="23" t="s">
        <v>78</v>
      </c>
      <c r="M12" s="23" t="s">
        <v>81</v>
      </c>
      <c r="N12" s="23" t="s">
        <v>82</v>
      </c>
      <c r="O12" s="23" t="s">
        <v>83</v>
      </c>
    </row>
    <row r="13" spans="2:15" ht="13.9" customHeight="1" x14ac:dyDescent="0.2">
      <c r="B13" s="118" t="s">
        <v>158</v>
      </c>
      <c r="C13" s="135" t="s">
        <v>84</v>
      </c>
      <c r="D13" s="138">
        <v>20</v>
      </c>
      <c r="E13" s="72" t="s">
        <v>25</v>
      </c>
      <c r="F13" s="17" t="s">
        <v>122</v>
      </c>
      <c r="G13" s="17">
        <v>10</v>
      </c>
      <c r="H13" s="82"/>
      <c r="I13" s="82"/>
      <c r="J13" s="50">
        <f>+H13*I13</f>
        <v>0</v>
      </c>
      <c r="K13" s="89"/>
      <c r="L13" s="82"/>
      <c r="M13" s="82"/>
      <c r="N13" s="48">
        <f>+L13*M13</f>
        <v>0</v>
      </c>
      <c r="O13" s="92"/>
    </row>
    <row r="14" spans="2:15" ht="15.75" customHeight="1" x14ac:dyDescent="0.2">
      <c r="B14" s="119"/>
      <c r="C14" s="136"/>
      <c r="D14" s="139"/>
      <c r="E14" s="72" t="s">
        <v>4</v>
      </c>
      <c r="F14" s="17" t="s">
        <v>121</v>
      </c>
      <c r="G14" s="138">
        <v>5</v>
      </c>
      <c r="H14" s="82"/>
      <c r="I14" s="82"/>
      <c r="J14" s="170">
        <f>+IF(((H14*I14)+H15*I15)&gt;G14,G14,(H14*I14)+(H15*I15))</f>
        <v>0</v>
      </c>
      <c r="K14" s="89"/>
      <c r="L14" s="82"/>
      <c r="M14" s="82"/>
      <c r="N14" s="141">
        <f>+IF(((L14*M14)+(L15*M15))&gt;G14,G14,(L14*M14)+(L15*M15))</f>
        <v>0</v>
      </c>
      <c r="O14" s="92"/>
    </row>
    <row r="15" spans="2:15" x14ac:dyDescent="0.2">
      <c r="B15" s="119"/>
      <c r="C15" s="136"/>
      <c r="D15" s="139"/>
      <c r="E15" s="72" t="s">
        <v>5</v>
      </c>
      <c r="F15" s="57" t="s">
        <v>121</v>
      </c>
      <c r="G15" s="140"/>
      <c r="H15" s="82"/>
      <c r="I15" s="82"/>
      <c r="J15" s="171"/>
      <c r="K15" s="89"/>
      <c r="L15" s="82"/>
      <c r="M15" s="82"/>
      <c r="N15" s="143"/>
      <c r="O15" s="92"/>
    </row>
    <row r="16" spans="2:15" x14ac:dyDescent="0.2">
      <c r="B16" s="119"/>
      <c r="C16" s="137"/>
      <c r="D16" s="140"/>
      <c r="E16" s="71" t="s">
        <v>150</v>
      </c>
      <c r="F16" s="17" t="s">
        <v>151</v>
      </c>
      <c r="G16" s="17">
        <v>5</v>
      </c>
      <c r="H16" s="82"/>
      <c r="I16" s="82"/>
      <c r="J16" s="50">
        <f>H16*I16</f>
        <v>0</v>
      </c>
      <c r="K16" s="89"/>
      <c r="L16" s="82"/>
      <c r="M16" s="82"/>
      <c r="N16" s="48">
        <f>L16*M16</f>
        <v>0</v>
      </c>
      <c r="O16" s="92"/>
    </row>
    <row r="17" spans="2:15" x14ac:dyDescent="0.2">
      <c r="B17" s="119"/>
      <c r="C17" s="130" t="s">
        <v>91</v>
      </c>
      <c r="D17" s="130"/>
      <c r="E17" s="130"/>
      <c r="F17" s="130"/>
      <c r="G17" s="131"/>
      <c r="H17" s="83"/>
      <c r="I17" s="88"/>
      <c r="J17" s="46">
        <f>+IF(SUM(J13:J16)&gt;D13,D13,SUM(J13:J16))</f>
        <v>0</v>
      </c>
      <c r="K17" s="90"/>
      <c r="L17" s="91"/>
      <c r="M17" s="91"/>
      <c r="N17" s="49">
        <f>+IF(SUM(N13:N16)&gt;D13,D13,SUM(N13:N16))</f>
        <v>0</v>
      </c>
      <c r="O17" s="91"/>
    </row>
    <row r="18" spans="2:15" ht="15.6" customHeight="1" x14ac:dyDescent="0.2">
      <c r="B18" s="119"/>
      <c r="C18" s="127" t="s">
        <v>85</v>
      </c>
      <c r="D18" s="128">
        <v>5</v>
      </c>
      <c r="E18" s="62" t="s">
        <v>6</v>
      </c>
      <c r="F18" s="57" t="s">
        <v>135</v>
      </c>
      <c r="G18" s="124" t="s">
        <v>3</v>
      </c>
      <c r="H18" s="82"/>
      <c r="I18" s="82"/>
      <c r="J18" s="50">
        <f>+H18*I18</f>
        <v>0</v>
      </c>
      <c r="K18" s="89"/>
      <c r="L18" s="82"/>
      <c r="M18" s="82"/>
      <c r="N18" s="48">
        <f>+L18*M18</f>
        <v>0</v>
      </c>
      <c r="O18" s="92"/>
    </row>
    <row r="19" spans="2:15" x14ac:dyDescent="0.2">
      <c r="B19" s="119"/>
      <c r="C19" s="127"/>
      <c r="D19" s="128"/>
      <c r="E19" s="62" t="s">
        <v>7</v>
      </c>
      <c r="F19" s="57" t="s">
        <v>31</v>
      </c>
      <c r="G19" s="125"/>
      <c r="H19" s="82"/>
      <c r="I19" s="82"/>
      <c r="J19" s="50">
        <f>H19*I19</f>
        <v>0</v>
      </c>
      <c r="K19" s="89"/>
      <c r="L19" s="82"/>
      <c r="M19" s="82"/>
      <c r="N19" s="48">
        <f t="shared" ref="N19:N20" si="0">+L19*M19</f>
        <v>0</v>
      </c>
      <c r="O19" s="92"/>
    </row>
    <row r="20" spans="2:15" x14ac:dyDescent="0.2">
      <c r="B20" s="119"/>
      <c r="C20" s="127"/>
      <c r="D20" s="128"/>
      <c r="E20" s="62" t="s">
        <v>8</v>
      </c>
      <c r="F20" s="57" t="s">
        <v>32</v>
      </c>
      <c r="G20" s="126"/>
      <c r="H20" s="82"/>
      <c r="I20" s="82"/>
      <c r="J20" s="50">
        <f>H20*I20</f>
        <v>0</v>
      </c>
      <c r="K20" s="89"/>
      <c r="L20" s="82"/>
      <c r="M20" s="82"/>
      <c r="N20" s="48">
        <f t="shared" si="0"/>
        <v>0</v>
      </c>
      <c r="O20" s="92"/>
    </row>
    <row r="21" spans="2:15" x14ac:dyDescent="0.2">
      <c r="B21" s="119"/>
      <c r="C21" s="168" t="s">
        <v>91</v>
      </c>
      <c r="D21" s="168"/>
      <c r="E21" s="168"/>
      <c r="F21" s="168"/>
      <c r="G21" s="169"/>
      <c r="H21" s="83"/>
      <c r="I21" s="88"/>
      <c r="J21" s="46">
        <f>+IF(SUM(J18:J20)&gt;D18,D18,SUM(J18:J20))</f>
        <v>0</v>
      </c>
      <c r="K21" s="90"/>
      <c r="L21" s="91"/>
      <c r="M21" s="93"/>
      <c r="N21" s="49">
        <f>+IF(SUM(N18:N20)&gt;D18,D18,SUM(N18:N20))</f>
        <v>0</v>
      </c>
      <c r="O21" s="91"/>
    </row>
    <row r="22" spans="2:15" x14ac:dyDescent="0.2">
      <c r="B22" s="119"/>
      <c r="C22" s="127" t="s">
        <v>86</v>
      </c>
      <c r="D22" s="128">
        <v>15</v>
      </c>
      <c r="E22" s="133" t="s">
        <v>159</v>
      </c>
      <c r="F22" s="57" t="s">
        <v>92</v>
      </c>
      <c r="G22" s="124" t="s">
        <v>3</v>
      </c>
      <c r="H22" s="82"/>
      <c r="I22" s="42">
        <v>2.5</v>
      </c>
      <c r="J22" s="50">
        <f>+H22*I22</f>
        <v>0</v>
      </c>
      <c r="K22" s="89"/>
      <c r="L22" s="82"/>
      <c r="M22" s="42">
        <v>2.5</v>
      </c>
      <c r="N22" s="48">
        <f>+L22*M22</f>
        <v>0</v>
      </c>
      <c r="O22" s="92"/>
    </row>
    <row r="23" spans="2:15" x14ac:dyDescent="0.2">
      <c r="B23" s="119"/>
      <c r="C23" s="127"/>
      <c r="D23" s="128"/>
      <c r="E23" s="134"/>
      <c r="F23" s="57" t="s">
        <v>136</v>
      </c>
      <c r="G23" s="126"/>
      <c r="H23" s="82"/>
      <c r="I23" s="42">
        <v>1</v>
      </c>
      <c r="J23" s="50">
        <f>+H23*I23</f>
        <v>0</v>
      </c>
      <c r="K23" s="89"/>
      <c r="L23" s="82"/>
      <c r="M23" s="42">
        <v>1</v>
      </c>
      <c r="N23" s="48">
        <f>+L23*M23</f>
        <v>0</v>
      </c>
      <c r="O23" s="92"/>
    </row>
    <row r="24" spans="2:15" ht="15.75" customHeight="1" x14ac:dyDescent="0.2">
      <c r="B24" s="119"/>
      <c r="C24" s="127"/>
      <c r="D24" s="128"/>
      <c r="E24" s="133" t="s">
        <v>160</v>
      </c>
      <c r="F24" s="57" t="s">
        <v>162</v>
      </c>
      <c r="G24" s="124">
        <v>10</v>
      </c>
      <c r="H24" s="82"/>
      <c r="I24" s="42">
        <v>2</v>
      </c>
      <c r="J24" s="185">
        <f>+IF(((H24*I24)+H25*I25)&gt;G24,G24,(H24*I24)+(H25*I25))</f>
        <v>0</v>
      </c>
      <c r="K24" s="89"/>
      <c r="L24" s="82"/>
      <c r="M24" s="42">
        <v>2</v>
      </c>
      <c r="N24" s="141">
        <f>+IF(((L24*M24)+(L25*M25))&gt;G24,G24,(L24*M24)+(L25*M25))</f>
        <v>0</v>
      </c>
      <c r="O24" s="92"/>
    </row>
    <row r="25" spans="2:15" x14ac:dyDescent="0.2">
      <c r="B25" s="119"/>
      <c r="C25" s="127"/>
      <c r="D25" s="128"/>
      <c r="E25" s="134"/>
      <c r="F25" s="57" t="s">
        <v>137</v>
      </c>
      <c r="G25" s="126"/>
      <c r="H25" s="82"/>
      <c r="I25" s="42">
        <v>0.5</v>
      </c>
      <c r="J25" s="185"/>
      <c r="K25" s="89"/>
      <c r="L25" s="82"/>
      <c r="M25" s="42">
        <v>0.5</v>
      </c>
      <c r="N25" s="143"/>
      <c r="O25" s="92"/>
    </row>
    <row r="26" spans="2:15" x14ac:dyDescent="0.2">
      <c r="B26" s="119"/>
      <c r="C26" s="127"/>
      <c r="D26" s="128"/>
      <c r="E26" s="62" t="s">
        <v>9</v>
      </c>
      <c r="F26" s="57" t="s">
        <v>161</v>
      </c>
      <c r="G26" s="57">
        <v>5</v>
      </c>
      <c r="H26" s="82"/>
      <c r="I26" s="42">
        <v>0.5</v>
      </c>
      <c r="J26" s="50">
        <f>+IF((H26*I26)&gt;G26,G26,(H26*I26))</f>
        <v>0</v>
      </c>
      <c r="K26" s="89"/>
      <c r="L26" s="82"/>
      <c r="M26" s="42">
        <v>0.5</v>
      </c>
      <c r="N26" s="48">
        <f>+IF((L26*M26)&gt;G26,G26,(L26*M26))</f>
        <v>0</v>
      </c>
      <c r="O26" s="92"/>
    </row>
    <row r="27" spans="2:15" x14ac:dyDescent="0.2">
      <c r="B27" s="119"/>
      <c r="C27" s="168" t="s">
        <v>91</v>
      </c>
      <c r="D27" s="168"/>
      <c r="E27" s="168"/>
      <c r="F27" s="168"/>
      <c r="G27" s="169"/>
      <c r="H27" s="83"/>
      <c r="I27" s="41"/>
      <c r="J27" s="46">
        <f>+IF(SUM(J22:J26)&gt;D22,D22,SUM(J22:J26))</f>
        <v>0</v>
      </c>
      <c r="K27" s="90"/>
      <c r="L27" s="91"/>
      <c r="M27" s="47"/>
      <c r="N27" s="49">
        <f>+IF(SUM(N22:N26)&gt;D22,D22,SUM(N22:N26))</f>
        <v>0</v>
      </c>
      <c r="O27" s="91"/>
    </row>
    <row r="28" spans="2:15" ht="15.75" customHeight="1" x14ac:dyDescent="0.2">
      <c r="B28" s="119"/>
      <c r="C28" s="121" t="s">
        <v>87</v>
      </c>
      <c r="D28" s="124">
        <v>20</v>
      </c>
      <c r="E28" s="62" t="s">
        <v>138</v>
      </c>
      <c r="F28" s="75" t="s">
        <v>165</v>
      </c>
      <c r="G28" s="124" t="s">
        <v>3</v>
      </c>
      <c r="H28" s="82"/>
      <c r="I28" s="42">
        <v>2.5</v>
      </c>
      <c r="J28" s="50">
        <f>H28*I28</f>
        <v>0</v>
      </c>
      <c r="K28" s="89"/>
      <c r="L28" s="82"/>
      <c r="M28" s="42">
        <v>2.5</v>
      </c>
      <c r="N28" s="48">
        <f>L28*M28</f>
        <v>0</v>
      </c>
      <c r="O28" s="92"/>
    </row>
    <row r="29" spans="2:15" ht="15.75" customHeight="1" x14ac:dyDescent="0.2">
      <c r="B29" s="119"/>
      <c r="C29" s="122"/>
      <c r="D29" s="125"/>
      <c r="E29" s="62" t="s">
        <v>163</v>
      </c>
      <c r="F29" s="75" t="s">
        <v>166</v>
      </c>
      <c r="G29" s="125"/>
      <c r="H29" s="82"/>
      <c r="I29" s="42">
        <v>2</v>
      </c>
      <c r="J29" s="50">
        <f>H29*I29</f>
        <v>0</v>
      </c>
      <c r="K29" s="89"/>
      <c r="L29" s="82"/>
      <c r="M29" s="42">
        <v>2</v>
      </c>
      <c r="N29" s="48">
        <f>L29*M29</f>
        <v>0</v>
      </c>
      <c r="O29" s="92"/>
    </row>
    <row r="30" spans="2:15" ht="15.75" customHeight="1" x14ac:dyDescent="0.2">
      <c r="B30" s="119"/>
      <c r="C30" s="123"/>
      <c r="D30" s="126"/>
      <c r="E30" s="62" t="s">
        <v>164</v>
      </c>
      <c r="F30" s="74" t="s">
        <v>167</v>
      </c>
      <c r="G30" s="126"/>
      <c r="H30" s="82"/>
      <c r="I30" s="42">
        <v>1.5</v>
      </c>
      <c r="J30" s="50">
        <f>H30*I30</f>
        <v>0</v>
      </c>
      <c r="K30" s="89"/>
      <c r="L30" s="82"/>
      <c r="M30" s="42">
        <v>1.5</v>
      </c>
      <c r="N30" s="48">
        <f>L30*M30</f>
        <v>0</v>
      </c>
      <c r="O30" s="92"/>
    </row>
    <row r="31" spans="2:15" x14ac:dyDescent="0.2">
      <c r="B31" s="119"/>
      <c r="C31" s="168" t="s">
        <v>91</v>
      </c>
      <c r="D31" s="168"/>
      <c r="E31" s="168"/>
      <c r="F31" s="168"/>
      <c r="G31" s="169"/>
      <c r="H31" s="83"/>
      <c r="I31" s="41"/>
      <c r="J31" s="46">
        <f>IF(SUM(J28:J30)&gt;D28,D28,SUM(J28:J30))</f>
        <v>0</v>
      </c>
      <c r="K31" s="90"/>
      <c r="L31" s="91"/>
      <c r="M31" s="47"/>
      <c r="N31" s="49">
        <f>IF(SUM(N28:N30)&gt;D28,D28,SUM(N28:N30))</f>
        <v>0</v>
      </c>
      <c r="O31" s="91"/>
    </row>
    <row r="32" spans="2:15" ht="15.75" customHeight="1" x14ac:dyDescent="0.2">
      <c r="B32" s="119"/>
      <c r="C32" s="127" t="s">
        <v>88</v>
      </c>
      <c r="D32" s="128">
        <v>20</v>
      </c>
      <c r="E32" s="172" t="s">
        <v>26</v>
      </c>
      <c r="F32" s="57" t="s">
        <v>36</v>
      </c>
      <c r="G32" s="124">
        <v>20</v>
      </c>
      <c r="H32" s="82"/>
      <c r="I32" s="42">
        <v>5</v>
      </c>
      <c r="J32" s="185">
        <f>+IF(((H32*I32)+(H33*I33)+(H34*I34))&gt;G32,G32,(H32*I32)+(H33*I33)+(H34*I34))</f>
        <v>0</v>
      </c>
      <c r="K32" s="89"/>
      <c r="L32" s="82"/>
      <c r="M32" s="42">
        <v>5</v>
      </c>
      <c r="N32" s="141">
        <f>+IF(((L32*M32)+(L33*M33)+(L34*M34))&gt;G32,G32,(L32*M32)+(L33*M33)+(L34*M34))</f>
        <v>0</v>
      </c>
      <c r="O32" s="92"/>
    </row>
    <row r="33" spans="2:15" x14ac:dyDescent="0.2">
      <c r="B33" s="119"/>
      <c r="C33" s="127"/>
      <c r="D33" s="128"/>
      <c r="E33" s="172"/>
      <c r="F33" s="57" t="s">
        <v>35</v>
      </c>
      <c r="G33" s="125"/>
      <c r="H33" s="82"/>
      <c r="I33" s="42">
        <v>10</v>
      </c>
      <c r="J33" s="185"/>
      <c r="K33" s="89"/>
      <c r="L33" s="82"/>
      <c r="M33" s="42">
        <v>10</v>
      </c>
      <c r="N33" s="142"/>
      <c r="O33" s="92"/>
    </row>
    <row r="34" spans="2:15" x14ac:dyDescent="0.2">
      <c r="B34" s="119"/>
      <c r="C34" s="127"/>
      <c r="D34" s="128"/>
      <c r="E34" s="172"/>
      <c r="F34" s="57" t="s">
        <v>140</v>
      </c>
      <c r="G34" s="126"/>
      <c r="H34" s="82"/>
      <c r="I34" s="42">
        <v>20</v>
      </c>
      <c r="J34" s="185"/>
      <c r="K34" s="89"/>
      <c r="L34" s="82"/>
      <c r="M34" s="42">
        <v>20</v>
      </c>
      <c r="N34" s="143"/>
      <c r="O34" s="92"/>
    </row>
    <row r="35" spans="2:15" x14ac:dyDescent="0.2">
      <c r="B35" s="119"/>
      <c r="C35" s="168" t="s">
        <v>91</v>
      </c>
      <c r="D35" s="168"/>
      <c r="E35" s="168"/>
      <c r="F35" s="168"/>
      <c r="G35" s="169"/>
      <c r="H35" s="83"/>
      <c r="I35" s="41"/>
      <c r="J35" s="46">
        <f>+IF(J32&gt;D32,D32,J32)</f>
        <v>0</v>
      </c>
      <c r="K35" s="90"/>
      <c r="L35" s="91"/>
      <c r="M35" s="47"/>
      <c r="N35" s="49">
        <f>+IF(N32&gt;D32,D32,N32)</f>
        <v>0</v>
      </c>
      <c r="O35" s="91"/>
    </row>
    <row r="36" spans="2:15" ht="15.75" customHeight="1" x14ac:dyDescent="0.2">
      <c r="B36" s="119"/>
      <c r="C36" s="127" t="s">
        <v>89</v>
      </c>
      <c r="D36" s="128">
        <v>20</v>
      </c>
      <c r="E36" s="172" t="s">
        <v>33</v>
      </c>
      <c r="F36" s="57" t="s">
        <v>27</v>
      </c>
      <c r="G36" s="124">
        <v>10</v>
      </c>
      <c r="H36" s="82"/>
      <c r="I36" s="42">
        <v>1</v>
      </c>
      <c r="J36" s="185">
        <f>+IF(((H36*I36)+(H37*I37)+(H38*I38))&gt;G36,G36,(H36*I36)+(H37*I37)+(H38*I38))</f>
        <v>0</v>
      </c>
      <c r="K36" s="89"/>
      <c r="L36" s="82"/>
      <c r="M36" s="42">
        <v>1</v>
      </c>
      <c r="N36" s="141">
        <f>+IF(((L36*M36)+(L37*M37)+(L38*M38))&gt;G36,G36,(L36*M36)+(L37*M37)+(L38*M38))</f>
        <v>0</v>
      </c>
      <c r="O36" s="92"/>
    </row>
    <row r="37" spans="2:15" x14ac:dyDescent="0.2">
      <c r="B37" s="119"/>
      <c r="C37" s="127"/>
      <c r="D37" s="128"/>
      <c r="E37" s="172"/>
      <c r="F37" s="57" t="s">
        <v>169</v>
      </c>
      <c r="G37" s="125"/>
      <c r="H37" s="82"/>
      <c r="I37" s="42">
        <v>5</v>
      </c>
      <c r="J37" s="185"/>
      <c r="K37" s="89"/>
      <c r="L37" s="82"/>
      <c r="M37" s="42">
        <v>5</v>
      </c>
      <c r="N37" s="142"/>
      <c r="O37" s="92"/>
    </row>
    <row r="38" spans="2:15" x14ac:dyDescent="0.2">
      <c r="B38" s="119"/>
      <c r="C38" s="127"/>
      <c r="D38" s="128"/>
      <c r="E38" s="172"/>
      <c r="F38" s="57" t="s">
        <v>168</v>
      </c>
      <c r="G38" s="126"/>
      <c r="H38" s="82"/>
      <c r="I38" s="42">
        <v>10</v>
      </c>
      <c r="J38" s="185"/>
      <c r="K38" s="89"/>
      <c r="L38" s="82"/>
      <c r="M38" s="42">
        <v>10</v>
      </c>
      <c r="N38" s="143"/>
      <c r="O38" s="92"/>
    </row>
    <row r="39" spans="2:15" ht="15.75" customHeight="1" x14ac:dyDescent="0.2">
      <c r="B39" s="119"/>
      <c r="C39" s="127"/>
      <c r="D39" s="128"/>
      <c r="E39" s="61" t="s">
        <v>141</v>
      </c>
      <c r="F39" s="57" t="s">
        <v>142</v>
      </c>
      <c r="G39" s="58" t="s">
        <v>3</v>
      </c>
      <c r="H39" s="82"/>
      <c r="I39" s="42">
        <v>5</v>
      </c>
      <c r="J39" s="50">
        <f>H39*I39</f>
        <v>0</v>
      </c>
      <c r="K39" s="89"/>
      <c r="L39" s="82"/>
      <c r="M39" s="42">
        <v>5</v>
      </c>
      <c r="N39" s="48">
        <f>L39*M39</f>
        <v>0</v>
      </c>
      <c r="O39" s="92"/>
    </row>
    <row r="40" spans="2:15" x14ac:dyDescent="0.2">
      <c r="B40" s="119"/>
      <c r="C40" s="130" t="s">
        <v>91</v>
      </c>
      <c r="D40" s="130"/>
      <c r="E40" s="130"/>
      <c r="F40" s="130"/>
      <c r="G40" s="131"/>
      <c r="H40" s="83"/>
      <c r="I40" s="41"/>
      <c r="J40" s="46">
        <f>+IF(SUM(J36:J39)&gt;D36,D36,SUM(J36:J39))</f>
        <v>0</v>
      </c>
      <c r="K40" s="90"/>
      <c r="L40" s="91"/>
      <c r="M40" s="47"/>
      <c r="N40" s="49">
        <f>+IF(SUM(N36:N39)&gt;D36,D36,SUM(N36:N39))</f>
        <v>0</v>
      </c>
      <c r="O40" s="91"/>
    </row>
    <row r="41" spans="2:15" x14ac:dyDescent="0.2">
      <c r="B41" s="120"/>
      <c r="C41" s="181" t="s">
        <v>90</v>
      </c>
      <c r="D41" s="182"/>
      <c r="E41" s="182"/>
      <c r="F41" s="182"/>
      <c r="G41" s="182"/>
      <c r="H41" s="174"/>
      <c r="I41" s="33"/>
      <c r="J41" s="52">
        <f>SUM(J17+J21+J27+J31+J35+J40)</f>
        <v>0</v>
      </c>
      <c r="K41" s="30"/>
      <c r="L41" s="30"/>
      <c r="M41" s="35"/>
      <c r="N41" s="51">
        <f>SUM(N17+N21+N27+N31+N35+N40)</f>
        <v>0</v>
      </c>
      <c r="O41" s="97"/>
    </row>
    <row r="42" spans="2:15" x14ac:dyDescent="0.2">
      <c r="B42" s="118" t="s">
        <v>139</v>
      </c>
      <c r="C42" s="179" t="s">
        <v>10</v>
      </c>
      <c r="D42" s="132">
        <v>10</v>
      </c>
      <c r="E42" s="63" t="s">
        <v>10</v>
      </c>
      <c r="F42" s="64" t="s">
        <v>143</v>
      </c>
      <c r="G42" s="65" t="s">
        <v>3</v>
      </c>
      <c r="H42" s="84"/>
      <c r="I42" s="43">
        <v>2</v>
      </c>
      <c r="J42" s="50">
        <f>+H42*I42</f>
        <v>0</v>
      </c>
      <c r="K42" s="94"/>
      <c r="L42" s="84"/>
      <c r="M42" s="43">
        <v>2</v>
      </c>
      <c r="N42" s="48">
        <f>+L42*M42</f>
        <v>0</v>
      </c>
      <c r="O42" s="84"/>
    </row>
    <row r="43" spans="2:15" x14ac:dyDescent="0.2">
      <c r="B43" s="119"/>
      <c r="C43" s="180"/>
      <c r="D43" s="132"/>
      <c r="E43" s="63" t="s">
        <v>170</v>
      </c>
      <c r="F43" s="66" t="s">
        <v>11</v>
      </c>
      <c r="G43" s="65">
        <v>4</v>
      </c>
      <c r="H43" s="84"/>
      <c r="I43" s="43">
        <v>2</v>
      </c>
      <c r="J43" s="50">
        <f>+IF((H43*I43)&gt;G43,G43,(H43*I43))</f>
        <v>0</v>
      </c>
      <c r="K43" s="94"/>
      <c r="L43" s="84"/>
      <c r="M43" s="43">
        <v>2</v>
      </c>
      <c r="N43" s="48">
        <f>+IF((L43*M43)&gt;G43,G43,(L43*M43))</f>
        <v>0</v>
      </c>
      <c r="O43" s="84"/>
    </row>
    <row r="44" spans="2:15" x14ac:dyDescent="0.2">
      <c r="B44" s="119"/>
      <c r="C44" s="129" t="s">
        <v>91</v>
      </c>
      <c r="D44" s="130"/>
      <c r="E44" s="130"/>
      <c r="F44" s="130"/>
      <c r="G44" s="131"/>
      <c r="H44" s="85"/>
      <c r="I44" s="38"/>
      <c r="J44" s="46">
        <f>+IF(SUM(J42:J43)&gt;D42,D42,SUM(J42:J43))</f>
        <v>0</v>
      </c>
      <c r="K44" s="95"/>
      <c r="L44" s="96"/>
      <c r="M44" s="27"/>
      <c r="N44" s="49">
        <f>+IF(SUM(N42:N43)&gt;D42,D42,SUM(N42:N43))</f>
        <v>0</v>
      </c>
      <c r="O44" s="96"/>
    </row>
    <row r="45" spans="2:15" ht="20.45" customHeight="1" x14ac:dyDescent="0.2">
      <c r="B45" s="119"/>
      <c r="C45" s="145" t="s">
        <v>94</v>
      </c>
      <c r="D45" s="175">
        <v>20</v>
      </c>
      <c r="E45" s="61" t="s">
        <v>124</v>
      </c>
      <c r="F45" s="67" t="s">
        <v>123</v>
      </c>
      <c r="G45" s="177" t="s">
        <v>3</v>
      </c>
      <c r="H45" s="84"/>
      <c r="I45" s="77">
        <v>2</v>
      </c>
      <c r="J45" s="50">
        <f>H45*I45</f>
        <v>0</v>
      </c>
      <c r="K45" s="94"/>
      <c r="L45" s="84"/>
      <c r="M45" s="43">
        <v>2</v>
      </c>
      <c r="N45" s="48">
        <f>L45*M45</f>
        <v>0</v>
      </c>
      <c r="O45" s="84"/>
    </row>
    <row r="46" spans="2:15" ht="19.149999999999999" customHeight="1" x14ac:dyDescent="0.2">
      <c r="B46" s="119"/>
      <c r="C46" s="146"/>
      <c r="D46" s="176"/>
      <c r="E46" s="61" t="s">
        <v>131</v>
      </c>
      <c r="F46" s="67" t="s">
        <v>123</v>
      </c>
      <c r="G46" s="178"/>
      <c r="H46" s="84"/>
      <c r="I46" s="77">
        <v>2</v>
      </c>
      <c r="J46" s="50">
        <f>H46*I46</f>
        <v>0</v>
      </c>
      <c r="K46" s="94"/>
      <c r="L46" s="84"/>
      <c r="M46" s="43">
        <v>2</v>
      </c>
      <c r="N46" s="48">
        <f>L46*M46</f>
        <v>0</v>
      </c>
      <c r="O46" s="84"/>
    </row>
    <row r="47" spans="2:15" ht="16.5" customHeight="1" x14ac:dyDescent="0.2">
      <c r="B47" s="119"/>
      <c r="C47" s="129" t="s">
        <v>91</v>
      </c>
      <c r="D47" s="130"/>
      <c r="E47" s="130"/>
      <c r="F47" s="130"/>
      <c r="G47" s="131"/>
      <c r="H47" s="85"/>
      <c r="I47" s="38"/>
      <c r="J47" s="46">
        <f>IF(J45+J46&gt;D45,D45,SUM(J45:J46))</f>
        <v>0</v>
      </c>
      <c r="K47" s="95"/>
      <c r="L47" s="96"/>
      <c r="M47" s="27"/>
      <c r="N47" s="49">
        <f>IF(SUM(N45:N46)&gt;D45,D45,SUM(N45:N46))</f>
        <v>0</v>
      </c>
      <c r="O47" s="96"/>
    </row>
    <row r="48" spans="2:15" ht="28.9" customHeight="1" x14ac:dyDescent="0.2">
      <c r="B48" s="119"/>
      <c r="C48" s="186" t="s">
        <v>95</v>
      </c>
      <c r="D48" s="124">
        <v>10</v>
      </c>
      <c r="E48" s="69" t="s">
        <v>171</v>
      </c>
      <c r="F48" s="57" t="s">
        <v>144</v>
      </c>
      <c r="G48" s="124" t="s">
        <v>145</v>
      </c>
      <c r="H48" s="84"/>
      <c r="I48" s="44">
        <v>2.5</v>
      </c>
      <c r="J48" s="185">
        <f>+IF(((H48*I48)+H49*I49)&gt;D48,D48,(H48*I48)+(H49*I49))</f>
        <v>0</v>
      </c>
      <c r="K48" s="94"/>
      <c r="L48" s="84"/>
      <c r="M48" s="44">
        <v>2.5</v>
      </c>
      <c r="N48" s="184">
        <f>+IF(((L48*M48)+(L49*M49))&gt;D48,D48,(L48*M48)+(L49*M49))</f>
        <v>0</v>
      </c>
      <c r="O48" s="84"/>
    </row>
    <row r="49" spans="2:15" x14ac:dyDescent="0.2">
      <c r="B49" s="119"/>
      <c r="C49" s="187"/>
      <c r="D49" s="126"/>
      <c r="E49" s="76" t="s">
        <v>174</v>
      </c>
      <c r="F49" s="59" t="s">
        <v>172</v>
      </c>
      <c r="G49" s="126"/>
      <c r="H49" s="84"/>
      <c r="I49" s="44">
        <v>2.5</v>
      </c>
      <c r="J49" s="185"/>
      <c r="K49" s="94"/>
      <c r="L49" s="84"/>
      <c r="M49" s="44">
        <v>2.5</v>
      </c>
      <c r="N49" s="184"/>
      <c r="O49" s="84"/>
    </row>
    <row r="50" spans="2:15" x14ac:dyDescent="0.2">
      <c r="B50" s="119"/>
      <c r="C50" s="129" t="s">
        <v>91</v>
      </c>
      <c r="D50" s="130"/>
      <c r="E50" s="130"/>
      <c r="F50" s="130"/>
      <c r="G50" s="131"/>
      <c r="H50" s="85"/>
      <c r="I50" s="38"/>
      <c r="J50" s="46">
        <f>+IF(J48&gt;D48,D48,J48)</f>
        <v>0</v>
      </c>
      <c r="K50" s="95"/>
      <c r="L50" s="96"/>
      <c r="M50" s="27"/>
      <c r="N50" s="49">
        <f>+IF(N48&gt;D48,D48,N48)</f>
        <v>0</v>
      </c>
      <c r="O50" s="96"/>
    </row>
    <row r="51" spans="2:15" x14ac:dyDescent="0.2">
      <c r="B51" s="119"/>
      <c r="C51" s="144" t="s">
        <v>111</v>
      </c>
      <c r="D51" s="132">
        <v>20</v>
      </c>
      <c r="E51" s="133" t="s">
        <v>24</v>
      </c>
      <c r="F51" s="68" t="s">
        <v>146</v>
      </c>
      <c r="G51" s="124" t="s">
        <v>3</v>
      </c>
      <c r="H51" s="84"/>
      <c r="I51" s="44">
        <v>2.5</v>
      </c>
      <c r="J51" s="50">
        <f>+H51*I51</f>
        <v>0</v>
      </c>
      <c r="K51" s="94"/>
      <c r="L51" s="84"/>
      <c r="M51" s="44">
        <v>2.5</v>
      </c>
      <c r="N51" s="48">
        <f>+L51*M51</f>
        <v>0</v>
      </c>
      <c r="O51" s="84"/>
    </row>
    <row r="52" spans="2:15" x14ac:dyDescent="0.2">
      <c r="B52" s="119"/>
      <c r="C52" s="144"/>
      <c r="D52" s="132"/>
      <c r="E52" s="134"/>
      <c r="F52" s="68" t="s">
        <v>132</v>
      </c>
      <c r="G52" s="126"/>
      <c r="H52" s="84"/>
      <c r="I52" s="44">
        <v>2</v>
      </c>
      <c r="J52" s="50">
        <f>+H52*I52</f>
        <v>0</v>
      </c>
      <c r="K52" s="94"/>
      <c r="L52" s="84"/>
      <c r="M52" s="44">
        <v>2</v>
      </c>
      <c r="N52" s="48">
        <f>+L52*M52</f>
        <v>0</v>
      </c>
      <c r="O52" s="84"/>
    </row>
    <row r="53" spans="2:15" x14ac:dyDescent="0.2">
      <c r="B53" s="119"/>
      <c r="C53" s="144"/>
      <c r="D53" s="132"/>
      <c r="E53" s="61" t="s">
        <v>12</v>
      </c>
      <c r="F53" s="57" t="s">
        <v>28</v>
      </c>
      <c r="G53" s="57">
        <v>10</v>
      </c>
      <c r="H53" s="84"/>
      <c r="I53" s="44">
        <v>1</v>
      </c>
      <c r="J53" s="50">
        <f>+IF((H53*I53)&gt;G53,G53,(H53*I53))</f>
        <v>0</v>
      </c>
      <c r="K53" s="94"/>
      <c r="L53" s="84"/>
      <c r="M53" s="44">
        <v>1</v>
      </c>
      <c r="N53" s="48">
        <f>+IF((L53*M53)&gt;G53,G53,(L53*M53))</f>
        <v>0</v>
      </c>
      <c r="O53" s="84"/>
    </row>
    <row r="54" spans="2:15" x14ac:dyDescent="0.2">
      <c r="B54" s="119"/>
      <c r="C54" s="129" t="s">
        <v>91</v>
      </c>
      <c r="D54" s="130"/>
      <c r="E54" s="130"/>
      <c r="F54" s="130"/>
      <c r="G54" s="131"/>
      <c r="H54" s="85"/>
      <c r="I54" s="38"/>
      <c r="J54" s="46">
        <f>+IF(SUM(J51:J53)&gt;D51,D51,SUM(J51:J53))</f>
        <v>0</v>
      </c>
      <c r="K54" s="95"/>
      <c r="L54" s="96"/>
      <c r="M54" s="27"/>
      <c r="N54" s="49">
        <f>+IF(SUM(N51:N53)&gt;D51,D51,SUM(N51:N53))</f>
        <v>0</v>
      </c>
      <c r="O54" s="96"/>
    </row>
    <row r="55" spans="2:15" ht="25.5" x14ac:dyDescent="0.2">
      <c r="B55" s="119"/>
      <c r="C55" s="55" t="s">
        <v>173</v>
      </c>
      <c r="D55" s="17">
        <v>20</v>
      </c>
      <c r="E55" s="61" t="s">
        <v>34</v>
      </c>
      <c r="F55" s="57" t="s">
        <v>147</v>
      </c>
      <c r="G55" s="57">
        <v>20</v>
      </c>
      <c r="H55" s="84"/>
      <c r="I55" s="44">
        <v>1</v>
      </c>
      <c r="J55" s="50">
        <f>+IF((H55*I55)&gt;G55,G55,(H55*I55))</f>
        <v>0</v>
      </c>
      <c r="K55" s="94"/>
      <c r="L55" s="84"/>
      <c r="M55" s="44">
        <v>1</v>
      </c>
      <c r="N55" s="48">
        <f>+IF((L55*M55)&gt;G55,G55,(L55*M55))</f>
        <v>0</v>
      </c>
      <c r="O55" s="84"/>
    </row>
    <row r="56" spans="2:15" x14ac:dyDescent="0.2">
      <c r="B56" s="119"/>
      <c r="C56" s="129" t="s">
        <v>91</v>
      </c>
      <c r="D56" s="130"/>
      <c r="E56" s="130"/>
      <c r="F56" s="130"/>
      <c r="G56" s="131"/>
      <c r="H56" s="85"/>
      <c r="I56" s="38"/>
      <c r="J56" s="46">
        <f>+IF(SUM(J55:J55)&gt;D55,D55,SUM(J55:J55))</f>
        <v>0</v>
      </c>
      <c r="K56" s="95"/>
      <c r="L56" s="96"/>
      <c r="M56" s="27"/>
      <c r="N56" s="49">
        <f>+IF(SUM(N55:N55)&gt;D55,D55,SUM(N55:N55))</f>
        <v>0</v>
      </c>
      <c r="O56" s="96"/>
    </row>
    <row r="57" spans="2:15" ht="15.75" customHeight="1" x14ac:dyDescent="0.2">
      <c r="B57" s="119"/>
      <c r="C57" s="135" t="s">
        <v>112</v>
      </c>
      <c r="D57" s="124">
        <v>20</v>
      </c>
      <c r="E57" s="61" t="s">
        <v>149</v>
      </c>
      <c r="F57" s="57" t="s">
        <v>125</v>
      </c>
      <c r="G57" s="124" t="s">
        <v>3</v>
      </c>
      <c r="H57" s="84"/>
      <c r="I57" s="44">
        <v>3.5</v>
      </c>
      <c r="J57" s="50">
        <f t="shared" ref="J57" si="1">+IF((H57*I57)&gt;G57,G57,(H57*I57))</f>
        <v>0</v>
      </c>
      <c r="K57" s="94"/>
      <c r="L57" s="84"/>
      <c r="M57" s="44">
        <v>3.5</v>
      </c>
      <c r="N57" s="78">
        <f>L57*M57</f>
        <v>0</v>
      </c>
      <c r="O57" s="84"/>
    </row>
    <row r="58" spans="2:15" x14ac:dyDescent="0.2">
      <c r="B58" s="119"/>
      <c r="C58" s="137"/>
      <c r="D58" s="126"/>
      <c r="E58" s="61" t="s">
        <v>148</v>
      </c>
      <c r="F58" s="57" t="s">
        <v>20</v>
      </c>
      <c r="G58" s="126"/>
      <c r="H58" s="84"/>
      <c r="I58" s="44">
        <v>2.5</v>
      </c>
      <c r="J58" s="50">
        <f>H58*I58</f>
        <v>0</v>
      </c>
      <c r="K58" s="94"/>
      <c r="L58" s="84"/>
      <c r="M58" s="44">
        <v>2.5</v>
      </c>
      <c r="N58" s="78">
        <f>L58*M58</f>
        <v>0</v>
      </c>
      <c r="O58" s="84"/>
    </row>
    <row r="59" spans="2:15" x14ac:dyDescent="0.2">
      <c r="B59" s="119"/>
      <c r="C59" s="129" t="s">
        <v>91</v>
      </c>
      <c r="D59" s="130"/>
      <c r="E59" s="130"/>
      <c r="F59" s="130"/>
      <c r="G59" s="131"/>
      <c r="H59" s="85"/>
      <c r="I59" s="38"/>
      <c r="J59" s="46">
        <f>+IF(SUM(J57:J58)&gt;D57,D57,SUM(J57:J58))</f>
        <v>0</v>
      </c>
      <c r="K59" s="95"/>
      <c r="L59" s="96"/>
      <c r="M59" s="27"/>
      <c r="N59" s="49">
        <f>IF(SUM(N57:N58)&gt;D57,D57,SUM(N57:N58))</f>
        <v>0</v>
      </c>
      <c r="O59" s="96"/>
    </row>
    <row r="60" spans="2:15" x14ac:dyDescent="0.2">
      <c r="B60" s="120"/>
      <c r="C60" s="173" t="s">
        <v>93</v>
      </c>
      <c r="D60" s="174"/>
      <c r="E60" s="174"/>
      <c r="F60" s="174"/>
      <c r="G60" s="174"/>
      <c r="H60" s="174"/>
      <c r="I60" s="33"/>
      <c r="J60" s="81">
        <f>SUM(J44+J47+J50+J54+J56+J59)</f>
        <v>0</v>
      </c>
      <c r="K60" s="30"/>
      <c r="L60" s="30"/>
      <c r="M60" s="35"/>
      <c r="N60" s="51">
        <f>SUM(N44+N47+N50+N54+N56+N59)</f>
        <v>0</v>
      </c>
      <c r="O60" s="97"/>
    </row>
    <row r="61" spans="2:15" ht="13.9" customHeight="1" x14ac:dyDescent="0.2">
      <c r="B61" s="118" t="s">
        <v>99</v>
      </c>
      <c r="C61" s="135" t="s">
        <v>113</v>
      </c>
      <c r="D61" s="138">
        <v>20</v>
      </c>
      <c r="E61" s="72" t="s">
        <v>13</v>
      </c>
      <c r="F61" s="57" t="s">
        <v>128</v>
      </c>
      <c r="G61" s="59">
        <v>5</v>
      </c>
      <c r="H61" s="86"/>
      <c r="I61" s="40">
        <v>2</v>
      </c>
      <c r="J61" s="50">
        <f t="shared" ref="J61:J62" si="2">+IF((H61*I61)&gt;G61,G61,(H61*I61))</f>
        <v>0</v>
      </c>
      <c r="K61" s="89"/>
      <c r="L61" s="84"/>
      <c r="M61" s="40">
        <v>2</v>
      </c>
      <c r="N61" s="48">
        <f>+IF((L61*M61)&gt;G61,G61,(L61*M61))</f>
        <v>0</v>
      </c>
      <c r="O61" s="92"/>
    </row>
    <row r="62" spans="2:15" x14ac:dyDescent="0.2">
      <c r="B62" s="119"/>
      <c r="C62" s="136"/>
      <c r="D62" s="139"/>
      <c r="E62" s="72" t="s">
        <v>14</v>
      </c>
      <c r="F62" s="57" t="s">
        <v>127</v>
      </c>
      <c r="G62" s="59">
        <v>5</v>
      </c>
      <c r="H62" s="86"/>
      <c r="I62" s="40">
        <v>0.75</v>
      </c>
      <c r="J62" s="50">
        <f t="shared" si="2"/>
        <v>0</v>
      </c>
      <c r="K62" s="89"/>
      <c r="L62" s="84"/>
      <c r="M62" s="40">
        <v>0.75</v>
      </c>
      <c r="N62" s="48">
        <f>+IF((L62*M62)&gt;G62,G62,(L62*M62))</f>
        <v>0</v>
      </c>
      <c r="O62" s="92"/>
    </row>
    <row r="63" spans="2:15" x14ac:dyDescent="0.2">
      <c r="B63" s="119"/>
      <c r="C63" s="136"/>
      <c r="D63" s="139"/>
      <c r="E63" s="72" t="s">
        <v>15</v>
      </c>
      <c r="F63" s="57" t="s">
        <v>152</v>
      </c>
      <c r="G63" s="57" t="s">
        <v>3</v>
      </c>
      <c r="H63" s="82"/>
      <c r="I63" s="40">
        <v>2</v>
      </c>
      <c r="J63" s="50">
        <f>+H63*I63</f>
        <v>0</v>
      </c>
      <c r="K63" s="89"/>
      <c r="L63" s="84"/>
      <c r="M63" s="40">
        <v>2</v>
      </c>
      <c r="N63" s="48">
        <f t="shared" ref="N63:N64" si="3">+L63*M63</f>
        <v>0</v>
      </c>
      <c r="O63" s="92"/>
    </row>
    <row r="64" spans="2:15" x14ac:dyDescent="0.2">
      <c r="B64" s="119"/>
      <c r="C64" s="136"/>
      <c r="D64" s="139"/>
      <c r="E64" s="72" t="s">
        <v>126</v>
      </c>
      <c r="F64" s="57" t="s">
        <v>16</v>
      </c>
      <c r="G64" s="57" t="s">
        <v>3</v>
      </c>
      <c r="H64" s="82"/>
      <c r="I64" s="40">
        <v>1.5</v>
      </c>
      <c r="J64" s="50">
        <f>+H64*I64</f>
        <v>0</v>
      </c>
      <c r="K64" s="89"/>
      <c r="L64" s="84"/>
      <c r="M64" s="40">
        <v>1.5</v>
      </c>
      <c r="N64" s="48">
        <f t="shared" si="3"/>
        <v>0</v>
      </c>
      <c r="O64" s="92"/>
    </row>
    <row r="65" spans="2:15" x14ac:dyDescent="0.2">
      <c r="B65" s="119"/>
      <c r="C65" s="137"/>
      <c r="D65" s="140"/>
      <c r="E65" s="71" t="s">
        <v>133</v>
      </c>
      <c r="F65" s="57" t="s">
        <v>134</v>
      </c>
      <c r="G65" s="73" t="s">
        <v>3</v>
      </c>
      <c r="H65" s="82"/>
      <c r="I65" s="40">
        <v>1</v>
      </c>
      <c r="J65" s="50">
        <f>H65*I65</f>
        <v>0</v>
      </c>
      <c r="K65" s="89"/>
      <c r="L65" s="84"/>
      <c r="M65" s="40">
        <v>1</v>
      </c>
      <c r="N65" s="48">
        <f>L65*M65</f>
        <v>0</v>
      </c>
      <c r="O65" s="92"/>
    </row>
    <row r="66" spans="2:15" x14ac:dyDescent="0.2">
      <c r="B66" s="119"/>
      <c r="C66" s="130" t="s">
        <v>91</v>
      </c>
      <c r="D66" s="130"/>
      <c r="E66" s="130"/>
      <c r="F66" s="130"/>
      <c r="G66" s="131"/>
      <c r="H66" s="83"/>
      <c r="I66" s="41"/>
      <c r="J66" s="46">
        <f>+IF(SUM(J61:J65)&gt;D61,D61,SUM(J61:J65))</f>
        <v>0</v>
      </c>
      <c r="K66" s="90"/>
      <c r="L66" s="96"/>
      <c r="M66" s="47"/>
      <c r="N66" s="49">
        <f>+IF(SUM(N61:N65)&gt;D61,D61,SUM(N61:N65))</f>
        <v>0</v>
      </c>
      <c r="O66" s="91"/>
    </row>
    <row r="67" spans="2:15" ht="15.75" customHeight="1" x14ac:dyDescent="0.2">
      <c r="B67" s="119"/>
      <c r="C67" s="152" t="s">
        <v>114</v>
      </c>
      <c r="D67" s="132">
        <v>20</v>
      </c>
      <c r="E67" s="133" t="s">
        <v>17</v>
      </c>
      <c r="F67" s="68" t="s">
        <v>153</v>
      </c>
      <c r="G67" s="124" t="s">
        <v>3</v>
      </c>
      <c r="H67" s="82"/>
      <c r="I67" s="42">
        <v>2</v>
      </c>
      <c r="J67" s="50">
        <f>+H67*I67</f>
        <v>0</v>
      </c>
      <c r="K67" s="89"/>
      <c r="L67" s="84"/>
      <c r="M67" s="42">
        <v>2</v>
      </c>
      <c r="N67" s="48">
        <f>+L67*M67</f>
        <v>0</v>
      </c>
      <c r="O67" s="92"/>
    </row>
    <row r="68" spans="2:15" x14ac:dyDescent="0.2">
      <c r="B68" s="119"/>
      <c r="C68" s="152"/>
      <c r="D68" s="132"/>
      <c r="E68" s="134"/>
      <c r="F68" s="68" t="s">
        <v>154</v>
      </c>
      <c r="G68" s="126"/>
      <c r="H68" s="82"/>
      <c r="I68" s="42">
        <v>1</v>
      </c>
      <c r="J68" s="50">
        <f t="shared" ref="J68:J70" si="4">+H68*I68</f>
        <v>0</v>
      </c>
      <c r="K68" s="89"/>
      <c r="L68" s="84"/>
      <c r="M68" s="42">
        <v>1</v>
      </c>
      <c r="N68" s="48">
        <f t="shared" ref="N68:N70" si="5">+L68*M68</f>
        <v>0</v>
      </c>
      <c r="O68" s="92"/>
    </row>
    <row r="69" spans="2:15" ht="15.75" customHeight="1" x14ac:dyDescent="0.2">
      <c r="B69" s="119"/>
      <c r="C69" s="152"/>
      <c r="D69" s="132"/>
      <c r="E69" s="133" t="s">
        <v>22</v>
      </c>
      <c r="F69" s="68" t="s">
        <v>97</v>
      </c>
      <c r="G69" s="124" t="s">
        <v>3</v>
      </c>
      <c r="H69" s="82"/>
      <c r="I69" s="42">
        <v>1.5</v>
      </c>
      <c r="J69" s="50">
        <f t="shared" si="4"/>
        <v>0</v>
      </c>
      <c r="K69" s="89"/>
      <c r="L69" s="84"/>
      <c r="M69" s="42">
        <v>1.5</v>
      </c>
      <c r="N69" s="48">
        <f t="shared" si="5"/>
        <v>0</v>
      </c>
      <c r="O69" s="92"/>
    </row>
    <row r="70" spans="2:15" x14ac:dyDescent="0.2">
      <c r="B70" s="119"/>
      <c r="C70" s="152"/>
      <c r="D70" s="132"/>
      <c r="E70" s="134"/>
      <c r="F70" s="68" t="s">
        <v>98</v>
      </c>
      <c r="G70" s="126"/>
      <c r="H70" s="82"/>
      <c r="I70" s="42">
        <v>1</v>
      </c>
      <c r="J70" s="50">
        <f t="shared" si="4"/>
        <v>0</v>
      </c>
      <c r="K70" s="89"/>
      <c r="L70" s="84"/>
      <c r="M70" s="42">
        <v>1</v>
      </c>
      <c r="N70" s="48">
        <f t="shared" si="5"/>
        <v>0</v>
      </c>
      <c r="O70" s="92"/>
    </row>
    <row r="71" spans="2:15" x14ac:dyDescent="0.2">
      <c r="B71" s="119"/>
      <c r="C71" s="130" t="s">
        <v>91</v>
      </c>
      <c r="D71" s="130"/>
      <c r="E71" s="130"/>
      <c r="F71" s="130"/>
      <c r="G71" s="131"/>
      <c r="H71" s="83"/>
      <c r="I71" s="41"/>
      <c r="J71" s="46">
        <f>+IF(SUM(J67:J70)&gt;D67,D67,SUM(J67:J70))</f>
        <v>0</v>
      </c>
      <c r="K71" s="90"/>
      <c r="L71" s="96"/>
      <c r="M71" s="47"/>
      <c r="N71" s="49">
        <f>+IF(SUM(N67:N70)&gt;D67,D67,SUM(N67:N70))</f>
        <v>0</v>
      </c>
      <c r="O71" s="91"/>
    </row>
    <row r="72" spans="2:15" ht="25.5" x14ac:dyDescent="0.2">
      <c r="B72" s="119"/>
      <c r="C72" s="28" t="s">
        <v>115</v>
      </c>
      <c r="D72" s="17">
        <v>20</v>
      </c>
      <c r="E72" s="60" t="s">
        <v>129</v>
      </c>
      <c r="F72" s="57" t="s">
        <v>29</v>
      </c>
      <c r="G72" s="17">
        <v>20</v>
      </c>
      <c r="H72" s="82"/>
      <c r="I72" s="42">
        <v>2.5</v>
      </c>
      <c r="J72" s="50">
        <f>+IF((H72*I72)&gt;G72,G72,(H72*I72))</f>
        <v>0</v>
      </c>
      <c r="K72" s="89"/>
      <c r="L72" s="84"/>
      <c r="M72" s="42">
        <v>2.5</v>
      </c>
      <c r="N72" s="48">
        <f>+IF((L72*M72)&gt;G72,G72,(L72*M72))</f>
        <v>0</v>
      </c>
      <c r="O72" s="92"/>
    </row>
    <row r="73" spans="2:15" x14ac:dyDescent="0.2">
      <c r="B73" s="119"/>
      <c r="C73" s="130" t="s">
        <v>91</v>
      </c>
      <c r="D73" s="130"/>
      <c r="E73" s="130"/>
      <c r="F73" s="130"/>
      <c r="G73" s="131"/>
      <c r="H73" s="83"/>
      <c r="I73" s="41"/>
      <c r="J73" s="46">
        <f>+IF(J72&gt;D72,D72,J72)</f>
        <v>0</v>
      </c>
      <c r="K73" s="90"/>
      <c r="L73" s="96"/>
      <c r="M73" s="47"/>
      <c r="N73" s="49">
        <f>+IF(N72&gt;D72,D72,N72)</f>
        <v>0</v>
      </c>
      <c r="O73" s="91"/>
    </row>
    <row r="74" spans="2:15" x14ac:dyDescent="0.2">
      <c r="B74" s="119"/>
      <c r="C74" s="152" t="s">
        <v>116</v>
      </c>
      <c r="D74" s="132">
        <v>20</v>
      </c>
      <c r="E74" s="70" t="s">
        <v>156</v>
      </c>
      <c r="F74" s="57" t="s">
        <v>155</v>
      </c>
      <c r="G74" s="17" t="s">
        <v>3</v>
      </c>
      <c r="H74" s="82"/>
      <c r="I74" s="42">
        <v>2</v>
      </c>
      <c r="J74" s="50">
        <f>+H74*I74</f>
        <v>0</v>
      </c>
      <c r="K74" s="89"/>
      <c r="L74" s="84"/>
      <c r="M74" s="42">
        <v>2</v>
      </c>
      <c r="N74" s="48">
        <f>+L74*M74</f>
        <v>0</v>
      </c>
      <c r="O74" s="92"/>
    </row>
    <row r="75" spans="2:15" x14ac:dyDescent="0.2">
      <c r="B75" s="119"/>
      <c r="C75" s="152"/>
      <c r="D75" s="132"/>
      <c r="E75" s="70" t="s">
        <v>157</v>
      </c>
      <c r="F75" s="58" t="s">
        <v>23</v>
      </c>
      <c r="G75" s="56" t="s">
        <v>3</v>
      </c>
      <c r="H75" s="87"/>
      <c r="I75" s="45">
        <v>1.5</v>
      </c>
      <c r="J75" s="50">
        <f>H75*I75</f>
        <v>0</v>
      </c>
      <c r="K75" s="89"/>
      <c r="L75" s="84"/>
      <c r="M75" s="45">
        <v>1.5</v>
      </c>
      <c r="N75" s="48">
        <f>L75*M75</f>
        <v>0</v>
      </c>
      <c r="O75" s="92"/>
    </row>
    <row r="76" spans="2:15" ht="15.75" customHeight="1" x14ac:dyDescent="0.2">
      <c r="B76" s="119"/>
      <c r="C76" s="152"/>
      <c r="D76" s="132"/>
      <c r="E76" s="70" t="s">
        <v>18</v>
      </c>
      <c r="F76" s="58" t="s">
        <v>130</v>
      </c>
      <c r="G76" s="56">
        <v>5</v>
      </c>
      <c r="H76" s="87"/>
      <c r="I76" s="45">
        <v>1</v>
      </c>
      <c r="J76" s="50">
        <f>IF(H76*I76&gt;G76,G76,H76*I76)</f>
        <v>0</v>
      </c>
      <c r="K76" s="89"/>
      <c r="L76" s="84"/>
      <c r="M76" s="45">
        <v>1</v>
      </c>
      <c r="N76" s="48">
        <f>IF(L76*M76&gt;G76,G76,L76*M76)</f>
        <v>0</v>
      </c>
      <c r="O76" s="92"/>
    </row>
    <row r="77" spans="2:15" x14ac:dyDescent="0.2">
      <c r="B77" s="119"/>
      <c r="C77" s="130" t="s">
        <v>91</v>
      </c>
      <c r="D77" s="130"/>
      <c r="E77" s="130"/>
      <c r="F77" s="130"/>
      <c r="G77" s="131"/>
      <c r="H77" s="83"/>
      <c r="I77" s="41"/>
      <c r="J77" s="46">
        <f>+IF(SUM(J74:J76)&gt;D74,D74,SUM(J74:J76))</f>
        <v>0</v>
      </c>
      <c r="K77" s="90"/>
      <c r="L77" s="96"/>
      <c r="M77" s="47"/>
      <c r="N77" s="49">
        <f>+IF(SUM(N74:N76)&gt;D74,D74,SUM(N74:N76))</f>
        <v>0</v>
      </c>
      <c r="O77" s="91"/>
    </row>
    <row r="78" spans="2:15" x14ac:dyDescent="0.2">
      <c r="B78" s="119"/>
      <c r="C78" s="150" t="s">
        <v>117</v>
      </c>
      <c r="D78" s="138">
        <v>20</v>
      </c>
      <c r="E78" s="62" t="s">
        <v>19</v>
      </c>
      <c r="F78" s="17" t="s">
        <v>20</v>
      </c>
      <c r="G78" s="17" t="s">
        <v>3</v>
      </c>
      <c r="H78" s="82"/>
      <c r="I78" s="42">
        <v>2.5</v>
      </c>
      <c r="J78" s="50">
        <f>+H78*I78</f>
        <v>0</v>
      </c>
      <c r="K78" s="89"/>
      <c r="L78" s="84"/>
      <c r="M78" s="42">
        <v>2.5</v>
      </c>
      <c r="N78" s="48">
        <f>+L78*M78</f>
        <v>0</v>
      </c>
      <c r="O78" s="92"/>
    </row>
    <row r="79" spans="2:15" x14ac:dyDescent="0.2">
      <c r="B79" s="119"/>
      <c r="C79" s="151"/>
      <c r="D79" s="140"/>
      <c r="E79" s="62" t="s">
        <v>21</v>
      </c>
      <c r="F79" s="17" t="s">
        <v>30</v>
      </c>
      <c r="G79" s="17">
        <v>10</v>
      </c>
      <c r="H79" s="82"/>
      <c r="I79" s="42">
        <v>2.5</v>
      </c>
      <c r="J79" s="50">
        <f>+IF((H79*I79)&gt;G79,G79,(H79*I79))</f>
        <v>0</v>
      </c>
      <c r="K79" s="89"/>
      <c r="L79" s="84"/>
      <c r="M79" s="42">
        <v>2.5</v>
      </c>
      <c r="N79" s="48">
        <f>+IF((L79*M79)&gt;G79,G79,(L79*M79))</f>
        <v>0</v>
      </c>
      <c r="O79" s="92"/>
    </row>
    <row r="80" spans="2:15" x14ac:dyDescent="0.2">
      <c r="B80" s="119"/>
      <c r="C80" s="130" t="s">
        <v>91</v>
      </c>
      <c r="D80" s="130"/>
      <c r="E80" s="130"/>
      <c r="F80" s="130"/>
      <c r="G80" s="131"/>
      <c r="H80" s="83"/>
      <c r="I80" s="41"/>
      <c r="J80" s="46">
        <f>+IF(SUM(J78:J79)&gt;D78,D78,SUM(J78:J79))</f>
        <v>0</v>
      </c>
      <c r="K80" s="90"/>
      <c r="L80" s="91"/>
      <c r="M80" s="47"/>
      <c r="N80" s="49">
        <f>+IF(SUM(N78:N79)&gt;D78,D78,SUM(N78:N79))</f>
        <v>0</v>
      </c>
      <c r="O80" s="91"/>
    </row>
    <row r="81" spans="2:15" x14ac:dyDescent="0.2">
      <c r="B81" s="120"/>
      <c r="C81" s="147" t="s">
        <v>96</v>
      </c>
      <c r="D81" s="148"/>
      <c r="E81" s="148"/>
      <c r="F81" s="148"/>
      <c r="G81" s="148"/>
      <c r="H81" s="148"/>
      <c r="I81" s="29"/>
      <c r="J81" s="52">
        <f>SUM(J66+J71+J73+J77+J80)</f>
        <v>0</v>
      </c>
      <c r="K81" s="30"/>
      <c r="L81" s="30"/>
      <c r="M81" s="35"/>
      <c r="N81" s="51">
        <f>SUM(N66+N71+N73+N77+N80)</f>
        <v>0</v>
      </c>
      <c r="O81" s="97"/>
    </row>
    <row r="83" spans="2:15" x14ac:dyDescent="0.2">
      <c r="B83" s="149" t="s">
        <v>101</v>
      </c>
      <c r="C83" s="149"/>
      <c r="D83" s="149"/>
      <c r="E83" s="149"/>
      <c r="F83" s="149"/>
      <c r="G83" s="149"/>
      <c r="H83" s="149"/>
      <c r="I83" s="32"/>
      <c r="J83" s="53">
        <f>+(J41*0.4)+(J60*0.3)+(J81*0.3)</f>
        <v>0</v>
      </c>
      <c r="K83" s="31"/>
      <c r="L83" s="31"/>
      <c r="M83" s="36"/>
      <c r="N83" s="53">
        <f>+(N41*0.4)+(N60*0.3)+(N81*0.3)</f>
        <v>0</v>
      </c>
      <c r="O83" s="31"/>
    </row>
  </sheetData>
  <sheetProtection algorithmName="SHA-512" hashValue="Uo2ZuiJkgAmo9mET9eNqpNC7Dn/gXUMTHq23SA+bVIkre7xF6gpBHpWm0OD+juHT10Z+Wn6UaJU3hpc8tgZThg==" saltValue="K8Kdcqp/9CFqmXvMeCDu1Q==" spinCount="100000" sheet="1" objects="1" scenarios="1"/>
  <mergeCells count="98">
    <mergeCell ref="B1:O3"/>
    <mergeCell ref="N48:N49"/>
    <mergeCell ref="J24:J25"/>
    <mergeCell ref="J32:J34"/>
    <mergeCell ref="J36:J38"/>
    <mergeCell ref="J48:J49"/>
    <mergeCell ref="C48:C49"/>
    <mergeCell ref="F10:F11"/>
    <mergeCell ref="C13:C16"/>
    <mergeCell ref="C17:G17"/>
    <mergeCell ref="C21:G21"/>
    <mergeCell ref="C40:G40"/>
    <mergeCell ref="G36:G38"/>
    <mergeCell ref="G32:G34"/>
    <mergeCell ref="C35:G35"/>
    <mergeCell ref="E36:E38"/>
    <mergeCell ref="D67:D70"/>
    <mergeCell ref="E67:E68"/>
    <mergeCell ref="E32:E34"/>
    <mergeCell ref="G57:G58"/>
    <mergeCell ref="D36:D39"/>
    <mergeCell ref="G67:G68"/>
    <mergeCell ref="C59:G59"/>
    <mergeCell ref="C60:H60"/>
    <mergeCell ref="C32:C34"/>
    <mergeCell ref="D32:D34"/>
    <mergeCell ref="C57:C58"/>
    <mergeCell ref="D57:D58"/>
    <mergeCell ref="D45:D46"/>
    <mergeCell ref="G45:G46"/>
    <mergeCell ref="C42:C43"/>
    <mergeCell ref="C41:H41"/>
    <mergeCell ref="C27:G27"/>
    <mergeCell ref="C31:G31"/>
    <mergeCell ref="C22:C26"/>
    <mergeCell ref="N14:N15"/>
    <mergeCell ref="J14:J15"/>
    <mergeCell ref="D13:D16"/>
    <mergeCell ref="G18:G20"/>
    <mergeCell ref="D22:D26"/>
    <mergeCell ref="G22:G23"/>
    <mergeCell ref="E24:E25"/>
    <mergeCell ref="G24:G25"/>
    <mergeCell ref="N24:N25"/>
    <mergeCell ref="E22:E23"/>
    <mergeCell ref="G14:G15"/>
    <mergeCell ref="B4:O4"/>
    <mergeCell ref="O10:O11"/>
    <mergeCell ref="D7:J7"/>
    <mergeCell ref="H9:K9"/>
    <mergeCell ref="L10:N10"/>
    <mergeCell ref="L9:O9"/>
    <mergeCell ref="G10:G11"/>
    <mergeCell ref="H10:K10"/>
    <mergeCell ref="C10:C11"/>
    <mergeCell ref="D10:D11"/>
    <mergeCell ref="E10:E11"/>
    <mergeCell ref="C81:H81"/>
    <mergeCell ref="B61:B81"/>
    <mergeCell ref="B10:B12"/>
    <mergeCell ref="B83:H83"/>
    <mergeCell ref="C77:G77"/>
    <mergeCell ref="C78:C79"/>
    <mergeCell ref="D78:D79"/>
    <mergeCell ref="C80:G80"/>
    <mergeCell ref="C74:C76"/>
    <mergeCell ref="D74:D76"/>
    <mergeCell ref="E69:E70"/>
    <mergeCell ref="G69:G70"/>
    <mergeCell ref="C71:G71"/>
    <mergeCell ref="C73:G73"/>
    <mergeCell ref="C66:G66"/>
    <mergeCell ref="C67:C70"/>
    <mergeCell ref="C61:C65"/>
    <mergeCell ref="D61:D65"/>
    <mergeCell ref="N32:N34"/>
    <mergeCell ref="N36:N38"/>
    <mergeCell ref="G48:G49"/>
    <mergeCell ref="G51:G52"/>
    <mergeCell ref="C51:C53"/>
    <mergeCell ref="C45:C46"/>
    <mergeCell ref="C36:C39"/>
    <mergeCell ref="B13:B41"/>
    <mergeCell ref="C28:C30"/>
    <mergeCell ref="D28:D30"/>
    <mergeCell ref="G28:G30"/>
    <mergeCell ref="B42:B60"/>
    <mergeCell ref="C18:C20"/>
    <mergeCell ref="D18:D20"/>
    <mergeCell ref="C54:G54"/>
    <mergeCell ref="C56:G56"/>
    <mergeCell ref="D42:D43"/>
    <mergeCell ref="C44:G44"/>
    <mergeCell ref="C47:G47"/>
    <mergeCell ref="D48:D49"/>
    <mergeCell ref="C50:G50"/>
    <mergeCell ref="D51:D53"/>
    <mergeCell ref="E51:E52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1.Identificação</vt:lpstr>
      <vt:lpstr>2.Instruções de preenchimento</vt:lpstr>
      <vt:lpstr>3. parâmetros de avaliacao</vt:lpstr>
      <vt:lpstr>'2.Instruções de preenchimento'!Área_de_Impressão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Agostinho Veloso da Silva</dc:creator>
  <cp:lastModifiedBy>Inês Filipa Gomes Fernandes</cp:lastModifiedBy>
  <cp:lastPrinted>2024-01-16T09:40:44Z</cp:lastPrinted>
  <dcterms:created xsi:type="dcterms:W3CDTF">2021-02-10T00:23:22Z</dcterms:created>
  <dcterms:modified xsi:type="dcterms:W3CDTF">2025-07-07T11:10:34Z</dcterms:modified>
</cp:coreProperties>
</file>