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gfernandes\Desktop\"/>
    </mc:Choice>
  </mc:AlternateContent>
  <bookViews>
    <workbookView xWindow="-105" yWindow="-105" windowWidth="23250" windowHeight="12450" activeTab="1"/>
  </bookViews>
  <sheets>
    <sheet name="1.Identificação" sheetId="2" r:id="rId1"/>
    <sheet name="2.Instruções de preenchimento" sheetId="3" r:id="rId2"/>
    <sheet name="3.Parâmetros de Avaliação " sheetId="1" r:id="rId3"/>
  </sheets>
  <definedNames>
    <definedName name="_xlnm.Print_Area" localSheetId="1">'2.Instruções de preenchimento'!$B$2:$Q$18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1" l="1"/>
  <c r="N59" i="1"/>
  <c r="N16" i="1"/>
  <c r="N39" i="1"/>
  <c r="N31" i="1"/>
  <c r="N91" i="1"/>
  <c r="N86" i="1"/>
  <c r="N89" i="1" s="1"/>
  <c r="N83" i="1"/>
  <c r="N80" i="1"/>
  <c r="N79" i="1"/>
  <c r="N78" i="1"/>
  <c r="N66" i="1"/>
  <c r="N65" i="1"/>
  <c r="N62" i="1"/>
  <c r="N61" i="1"/>
  <c r="N58" i="1"/>
  <c r="N60" i="1" s="1"/>
  <c r="N53" i="1"/>
  <c r="N49" i="1"/>
  <c r="N47" i="1"/>
  <c r="N45" i="1"/>
  <c r="N41" i="1"/>
  <c r="N42" i="1" s="1"/>
  <c r="N35" i="1"/>
  <c r="N32" i="1"/>
  <c r="N33" i="1" s="1"/>
  <c r="N30" i="1"/>
  <c r="N28" i="1"/>
  <c r="N24" i="1"/>
  <c r="N23" i="1"/>
  <c r="N22" i="1"/>
  <c r="N19" i="1"/>
  <c r="N18" i="1"/>
  <c r="N15" i="1"/>
  <c r="N14" i="1"/>
  <c r="N13" i="1"/>
  <c r="N11" i="1"/>
  <c r="N10" i="1"/>
  <c r="N9" i="1"/>
  <c r="J93" i="1"/>
  <c r="N38" i="1"/>
  <c r="J38" i="1"/>
  <c r="J39" i="1" s="1"/>
  <c r="N90" i="1"/>
  <c r="N85" i="1"/>
  <c r="N82" i="1"/>
  <c r="N84" i="1" s="1"/>
  <c r="N76" i="1"/>
  <c r="N75" i="1"/>
  <c r="N74" i="1"/>
  <c r="N73" i="1"/>
  <c r="N71" i="1"/>
  <c r="N70" i="1"/>
  <c r="N72" i="1" s="1"/>
  <c r="N68" i="1"/>
  <c r="N67" i="1"/>
  <c r="N56" i="1"/>
  <c r="N55" i="1"/>
  <c r="N57" i="1" s="1"/>
  <c r="N52" i="1"/>
  <c r="N51" i="1"/>
  <c r="N44" i="1"/>
  <c r="N40" i="1"/>
  <c r="N34" i="1"/>
  <c r="N27" i="1"/>
  <c r="N26" i="1"/>
  <c r="J19" i="1"/>
  <c r="J35" i="1"/>
  <c r="J28" i="1"/>
  <c r="J23" i="1"/>
  <c r="J86" i="1"/>
  <c r="J91" i="1"/>
  <c r="J59" i="1"/>
  <c r="J58" i="1"/>
  <c r="J45" i="1"/>
  <c r="J41" i="1"/>
  <c r="J32" i="1"/>
  <c r="J33" i="1" s="1"/>
  <c r="J30" i="1"/>
  <c r="J24" i="1"/>
  <c r="J16" i="1"/>
  <c r="J15" i="1"/>
  <c r="J14" i="1"/>
  <c r="J83" i="1"/>
  <c r="J80" i="1"/>
  <c r="J79" i="1"/>
  <c r="J78" i="1"/>
  <c r="J74" i="1"/>
  <c r="J75" i="1"/>
  <c r="J76" i="1"/>
  <c r="J73" i="1"/>
  <c r="J56" i="1"/>
  <c r="J55" i="1"/>
  <c r="J44" i="1"/>
  <c r="J40" i="1"/>
  <c r="J34" i="1"/>
  <c r="J27" i="1"/>
  <c r="J26" i="1"/>
  <c r="J22" i="1"/>
  <c r="J18" i="1"/>
  <c r="J13" i="1"/>
  <c r="J10" i="1"/>
  <c r="J11" i="1"/>
  <c r="J9" i="1"/>
  <c r="J47" i="1"/>
  <c r="J48" i="1" s="1"/>
  <c r="J53" i="1"/>
  <c r="J66" i="1"/>
  <c r="J65" i="1"/>
  <c r="J62" i="1"/>
  <c r="J61" i="1"/>
  <c r="J49" i="1"/>
  <c r="J50" i="1" s="1"/>
  <c r="J90" i="1"/>
  <c r="J85" i="1"/>
  <c r="J82" i="1"/>
  <c r="J71" i="1"/>
  <c r="J70" i="1"/>
  <c r="J68" i="1"/>
  <c r="J67" i="1"/>
  <c r="J52" i="1"/>
  <c r="J51" i="1"/>
  <c r="J12" i="1" l="1"/>
  <c r="N92" i="1"/>
  <c r="N81" i="1"/>
  <c r="N77" i="1"/>
  <c r="N69" i="1"/>
  <c r="N63" i="1"/>
  <c r="N54" i="1"/>
  <c r="N46" i="1"/>
  <c r="N37" i="1"/>
  <c r="N25" i="1"/>
  <c r="N21" i="1"/>
  <c r="N17" i="1"/>
  <c r="N12" i="1"/>
  <c r="J92" i="1"/>
  <c r="J89" i="1"/>
  <c r="J77" i="1"/>
  <c r="J42" i="1"/>
  <c r="J63" i="1"/>
  <c r="J57" i="1"/>
  <c r="J72" i="1"/>
  <c r="J60" i="1"/>
  <c r="J54" i="1"/>
  <c r="J37" i="1"/>
  <c r="J31" i="1"/>
  <c r="J81" i="1"/>
  <c r="J69" i="1"/>
  <c r="J46" i="1"/>
  <c r="J17" i="1"/>
  <c r="J25" i="1"/>
  <c r="J21" i="1"/>
  <c r="J43" i="1" l="1"/>
  <c r="N93" i="1"/>
  <c r="N48" i="1"/>
  <c r="N50" i="1" s="1"/>
  <c r="N43" i="1"/>
  <c r="N64" i="1" l="1"/>
  <c r="N95" i="1" s="1"/>
  <c r="J64" i="1" l="1"/>
  <c r="J95" i="1" s="1"/>
</calcChain>
</file>

<file path=xl/sharedStrings.xml><?xml version="1.0" encoding="utf-8"?>
<sst xmlns="http://schemas.openxmlformats.org/spreadsheetml/2006/main" count="250" uniqueCount="196">
  <si>
    <t>Parâmetros de Avaliação</t>
  </si>
  <si>
    <t>Itens</t>
  </si>
  <si>
    <t>Pontuação máxima</t>
  </si>
  <si>
    <t>Subitens</t>
  </si>
  <si>
    <t>Valor</t>
  </si>
  <si>
    <t>Máximo (Pts)</t>
  </si>
  <si>
    <t>Pontuação final</t>
  </si>
  <si>
    <t>I</t>
  </si>
  <si>
    <t>II</t>
  </si>
  <si>
    <t>III</t>
  </si>
  <si>
    <t>IV</t>
  </si>
  <si>
    <t>V</t>
  </si>
  <si>
    <t>Desempenho Científico ou Tecnológico (ponderação na pontuação final = 40%)</t>
  </si>
  <si>
    <t>até 3 pts por artigo</t>
  </si>
  <si>
    <t>sem limite</t>
  </si>
  <si>
    <t>até 1 pt por artigo</t>
  </si>
  <si>
    <t>Sub-total</t>
  </si>
  <si>
    <t>Investigador responsável ou co responsável de projetos de I&amp;D com avaliação e com financiamento externo (ex: FCT; ANI; projetos europeus)</t>
  </si>
  <si>
    <t>até 2 pts/ano/projeto</t>
  </si>
  <si>
    <t>Investigador colaborador em projetos de I&amp;D com avaliação e financiamento externo (ex: FCT; ANI; H2020; fundos europeus)</t>
  </si>
  <si>
    <t>até 1,5 pts/ano/projeto</t>
  </si>
  <si>
    <t>Comunicações de artigos técnico-científicos com publicação em atas de congressos internacionais com arbitragem, indexada WoS ou Scopus</t>
  </si>
  <si>
    <t>Comunicações de artigos técnico-científicos com publicação em atas de congressos internacionais com arbitragem, não indexada</t>
  </si>
  <si>
    <t>até 1,5 pts</t>
  </si>
  <si>
    <t>até 1 pt</t>
  </si>
  <si>
    <t>1,5 pts/ n.º de anos</t>
  </si>
  <si>
    <t>Membro colaborador de unidades de I&amp;D financiadas pela FCT com a classificação mínima de Bom</t>
  </si>
  <si>
    <t>1 pt/ n.º ano</t>
  </si>
  <si>
    <t>Membro de outras redes ou organizações científicas</t>
  </si>
  <si>
    <t>0,2 pts membro x n.º anos</t>
  </si>
  <si>
    <t>1 pts por arguência</t>
  </si>
  <si>
    <t>0,5 pts por arguência</t>
  </si>
  <si>
    <t>Total da avaliação de desempenho Científico ou Tecnológico</t>
  </si>
  <si>
    <t>Desempenho Pedagógico (ponderação na pontuação final = 30%)</t>
  </si>
  <si>
    <t>Tempo de serviço em instituições de ensino superior</t>
  </si>
  <si>
    <t>1,5 pts por ano</t>
  </si>
  <si>
    <t>2 pts/nível</t>
  </si>
  <si>
    <t>Número de Unidades Curriculares distintas lecionadas nas áreas  em que é aberto o concurso  desde que incluídas no serviço docente e unidades lecionadas ao abrigo de programas mobilidade</t>
  </si>
  <si>
    <t>1,25 pts por cada unidade distinta</t>
  </si>
  <si>
    <t>1 pt por cada publicação</t>
  </si>
  <si>
    <t>Resultados da avaliação pedagógica realizada pelos estudantes (numa escala de 1 a 7)</t>
  </si>
  <si>
    <t>2 pts/ano/média superior a 6</t>
  </si>
  <si>
    <t>1 pt/ano/ média superior a 5</t>
  </si>
  <si>
    <t>Frequência de formações de atualização pedagógica</t>
  </si>
  <si>
    <t>1 pt por formação</t>
  </si>
  <si>
    <t>1,25 pt por estudante</t>
  </si>
  <si>
    <t>1 pt por estudante</t>
  </si>
  <si>
    <t>Coordenação em projectos pedagógicos, aprovado pelos órgãos competentes</t>
  </si>
  <si>
    <t>3 pts por projeto</t>
  </si>
  <si>
    <t>2 pts por projeto</t>
  </si>
  <si>
    <t>Total da avaliação da capacidade pedagógica</t>
  </si>
  <si>
    <t>Outras Atividades Relevantes (ponderação na pontuação final = 30%)</t>
  </si>
  <si>
    <t>0,5 pts por comissão</t>
  </si>
  <si>
    <t>1 pt por ano</t>
  </si>
  <si>
    <t>Secretário de órgãos estatutários (CTC, CP, CG, CD, CA, CC)</t>
  </si>
  <si>
    <t>5 pts cargo</t>
  </si>
  <si>
    <t>2,5 pt/ n.º anos</t>
  </si>
  <si>
    <t>Membro de órgãos estatutários (CTC, CP, CG, CD, CA, Conselho Cursos)</t>
  </si>
  <si>
    <t>1,5 pontos membro</t>
  </si>
  <si>
    <t>1 pt/n.º anos</t>
  </si>
  <si>
    <t>2,5 pts por ano</t>
  </si>
  <si>
    <t>3 pts por serviço</t>
  </si>
  <si>
    <t>Responsável pela organização de palestras/seminários/workshops</t>
  </si>
  <si>
    <t>1,5 pt por evento</t>
  </si>
  <si>
    <t>2 pts por evento</t>
  </si>
  <si>
    <t>2 pts por curso</t>
  </si>
  <si>
    <t>Autor ou coautor de publicações técnicas</t>
  </si>
  <si>
    <t>2 pts por publicação</t>
  </si>
  <si>
    <t>Participação na elaboração de candidaturas a financiamento externo aprovadas</t>
  </si>
  <si>
    <t>2,5 pts por projeto</t>
  </si>
  <si>
    <t>2,5 pts por concurso</t>
  </si>
  <si>
    <t>Total da avaliação de Outras Atividades Relevantes</t>
  </si>
  <si>
    <t>a) A publicação de artigos e livros científicos</t>
  </si>
  <si>
    <t>b) Outra produção científica ou tecnológica</t>
  </si>
  <si>
    <t>c) A coordenação e participação em projectos de investigação e de desenvolvimento tecnológico</t>
  </si>
  <si>
    <t>d) As comunicações apresentadas em congressos e colóquios científicos</t>
  </si>
  <si>
    <t>e) A participação em centros de investigação científica, comissões, organizações ou redes de carácter científico</t>
  </si>
  <si>
    <t>g) As participações em júris de provas académicas e de concursos das carreiras docente e de investigação</t>
  </si>
  <si>
    <t>h) Experiência profissional relevante para a área ou grupo disciplinar em concurso</t>
  </si>
  <si>
    <t>i) Reconhecimento pela comunidade e sociedade em geral;</t>
  </si>
  <si>
    <t>a) Tempo de serviço em instituições de ensino superior</t>
  </si>
  <si>
    <t>b) A diversidade de unidades curriculares ensinadas (matérias e ciclos de estudos)</t>
  </si>
  <si>
    <t>c) A publicação de lições e outro material pedagógico</t>
  </si>
  <si>
    <t>d) Avaliação de desempenho pedagógico</t>
  </si>
  <si>
    <t>f) Acompanhamento e orientação de estudantes de licenciatura e de CTeSP</t>
  </si>
  <si>
    <t>g) Coordenação e participação em projectos pedagógicos</t>
  </si>
  <si>
    <t>a) Participação em comissões; direcções de curso; direcções de departamentos e de grupos disciplinares; coordenação de projectos e outros</t>
  </si>
  <si>
    <t>b) Participação em órgãos de gestão em instituições de ensino superior e de investigação;</t>
  </si>
  <si>
    <t>c) A participação em órgãos académicos, nomeadamente Conselho Científico; Conselho Técnico-Científico; Conselho Pedagógico; Conselho Académico</t>
  </si>
  <si>
    <t>d) A experiência profissional não docente com relevância para a área em concurso</t>
  </si>
  <si>
    <t>e) Prestação de serviços a entidades públicas e privadas</t>
  </si>
  <si>
    <t>f) Valorização e transferência de conhecimento</t>
  </si>
  <si>
    <t>g) Participação em projectos e concursos</t>
  </si>
  <si>
    <t>Publicação (autor ou coautor) de artigos em revista científica indexada: WoS ou Scopus</t>
  </si>
  <si>
    <t>Publicação (autor ou coautor) de artigos em revista científica relevante, com revisão por pares</t>
  </si>
  <si>
    <t>Autor ou coautor de livro científico</t>
  </si>
  <si>
    <t>Autor ou coautor de artigo publicado em atas de conferências científicas internacionais, com revisão por pares</t>
  </si>
  <si>
    <t>Edição de livro de atas de conferência científica internacional</t>
  </si>
  <si>
    <t>Registo de patentes e registo de desenho/modelo</t>
  </si>
  <si>
    <t>2 pts por entrada</t>
  </si>
  <si>
    <t>até 5 pts por obra</t>
  </si>
  <si>
    <t>até 3 pts por edição</t>
  </si>
  <si>
    <t>Autor ou coautor de capítulo de livro publicado por editoras científicas nacionais ou internacionais, indexada: WoS ou Scopus</t>
  </si>
  <si>
    <t>até 5 pts/ano/projeto</t>
  </si>
  <si>
    <t>até 2 pts por artigo</t>
  </si>
  <si>
    <t>Comunicação oral em encontro científico nacional ou internacional, por convite</t>
  </si>
  <si>
    <t>Membro integrado de unidades de I&amp;D financiadas pela FCT com a classificação mínima de Bom</t>
  </si>
  <si>
    <t>2,5 pts - membro</t>
  </si>
  <si>
    <t>1 pt - membro</t>
  </si>
  <si>
    <t>f) As orientações concluídas das componentes não lectivas de cursos de mestrado</t>
  </si>
  <si>
    <t xml:space="preserve">Orientação ou coorientação de DTE (dissertação, projecto ou estágio) de mestrado concluído </t>
  </si>
  <si>
    <t>1 pt por orientação</t>
  </si>
  <si>
    <t>Arguente de provas de licenciatura ou CTeSP</t>
  </si>
  <si>
    <t>Participação em júris de doutoramento</t>
  </si>
  <si>
    <t>2 pts por participação</t>
  </si>
  <si>
    <t>Participação em provas de mestrado ou júris de título de especialista, enquanto arguente</t>
  </si>
  <si>
    <t>Trabalho relevante nas áreas do concurso, portfólio e comissões</t>
  </si>
  <si>
    <t>Apreciação global</t>
  </si>
  <si>
    <t>Prémios e ou homenagens por trabalhos desenvolvidos na área do concurso</t>
  </si>
  <si>
    <t>Outros reconhecimentos</t>
  </si>
  <si>
    <t>1,5 pts por ano letivo completo</t>
  </si>
  <si>
    <t>Níveis de formação em que lecionou (doutoramento, licenciatura, mestrado, PG, CTeSP )</t>
  </si>
  <si>
    <t>Cada publicação de sebentas, tutoriais e material relevante para as unidades curriculares (não serão considerados PowerPoints)</t>
  </si>
  <si>
    <t>e) Os prémios e distinções académicas</t>
  </si>
  <si>
    <t xml:space="preserve">Cada prémio e/ou distinção académica, atribuído por IES </t>
  </si>
  <si>
    <t>Cada prémio e/ou distinção académica, atribuído por outras entidades ou organizações</t>
  </si>
  <si>
    <t>1 pt por entrada</t>
  </si>
  <si>
    <t>Participação em projectos pedagógicos aprovado pelos órgãos competentes</t>
  </si>
  <si>
    <t>Participação em órgão de gestão (exemplo: Membro do Conselho Geral, Presidente de Centro de Investigação, etc.)</t>
  </si>
  <si>
    <t>3 pts por ano</t>
  </si>
  <si>
    <t>Diretor de Unidade Orgânica</t>
  </si>
  <si>
    <t>Participação em comissões, por nomeação do Presidente/Diretor de escola</t>
  </si>
  <si>
    <t>Presidente de júri/comissão, por nomeação do Presidente/Diretor de escola</t>
  </si>
  <si>
    <t>2 pt por comissão</t>
  </si>
  <si>
    <t>Direção de departamento</t>
  </si>
  <si>
    <t>Direção de curso ou área disciplicar</t>
  </si>
  <si>
    <t xml:space="preserve">Participações em júri e/ou comissão de evento de relevância e reconhecimento </t>
  </si>
  <si>
    <t xml:space="preserve">Participação enquanto autor em exposições, festivais, eventos, publicações, ou outros de relevância para a área do concurso </t>
  </si>
  <si>
    <t>Exercício de trabalho, do próprio, na área do concurso em gabinetes e estúdios especializados</t>
  </si>
  <si>
    <t>2,5 pts por entrada</t>
  </si>
  <si>
    <t>1,5 pts por entrada</t>
  </si>
  <si>
    <t>1 pts por serviço</t>
  </si>
  <si>
    <t>Responsável por projeto institucional com o exterior</t>
  </si>
  <si>
    <t>Participação em projeto institucional com o exterior</t>
  </si>
  <si>
    <t>Participação em concursos e projetos institucionais relevantes para a área ou grupo disciplinar em concurso</t>
  </si>
  <si>
    <t>CONCURSO DOCUMENTAL INTERNACIONAL PROFESSOR ADJUNTO</t>
  </si>
  <si>
    <t>Colaborador em outros projetos de I&amp;D com financiamento</t>
  </si>
  <si>
    <t>Coordenador da prestação de serviços a entidades externas em representação institucional</t>
  </si>
  <si>
    <t>Membro da equipa de prestação de serviços a entidades externas em representação institucional</t>
  </si>
  <si>
    <t>Acompanhamento e orientação concluídos de estudantes de licenciatura em estágio / projeto</t>
  </si>
  <si>
    <t xml:space="preserve">Acompanhamento e orientação concluídos de estudantes de CTeSP em estágio </t>
  </si>
  <si>
    <t>Avaliação e pontuação do curriculum vitae do/a Candidato/a</t>
  </si>
  <si>
    <t>Auto Avaliação do/a Candidato/a</t>
  </si>
  <si>
    <t>Avaliação pelo Júri</t>
  </si>
  <si>
    <t>Fundamentação para a decisão do Júri nos casos em que esta não coincida com a auto avaliação do/a Candidato/a</t>
  </si>
  <si>
    <t>Nº (ou fração) de elementos a pontuar (apenas número)</t>
  </si>
  <si>
    <t>Ponderação atribuida</t>
  </si>
  <si>
    <t>Identificação do(s) anexo(s) comprovativo(s)</t>
  </si>
  <si>
    <t>VI</t>
  </si>
  <si>
    <t>VII</t>
  </si>
  <si>
    <t>VIII</t>
  </si>
  <si>
    <t>IX</t>
  </si>
  <si>
    <t>X</t>
  </si>
  <si>
    <t>XIII</t>
  </si>
  <si>
    <t>Nome do candidato:</t>
    <phoneticPr fontId="0" type="noConversion"/>
  </si>
  <si>
    <t>Categoria Profissional:</t>
  </si>
  <si>
    <t>Antiguidade na categoria atual (anos):</t>
  </si>
  <si>
    <r>
      <rPr>
        <b/>
        <sz val="10"/>
        <color theme="1"/>
        <rFont val="Aptos Narrow"/>
        <family val="2"/>
        <scheme val="minor"/>
      </rPr>
      <t xml:space="preserve">Nota: </t>
    </r>
    <r>
      <rPr>
        <sz val="10"/>
        <color theme="1"/>
        <rFont val="Aptos Narrow"/>
        <family val="2"/>
        <scheme val="minor"/>
      </rPr>
      <t>juntar ao CV anexo comprovativo identificado como "</t>
    </r>
    <r>
      <rPr>
        <b/>
        <sz val="10"/>
        <color theme="1"/>
        <rFont val="Aptos Narrow"/>
        <family val="2"/>
        <scheme val="minor"/>
      </rPr>
      <t>A1- Antiguidade</t>
    </r>
    <r>
      <rPr>
        <sz val="10"/>
        <color theme="1"/>
        <rFont val="Aptos Narrow"/>
        <family val="2"/>
        <scheme val="minor"/>
      </rPr>
      <t>"</t>
    </r>
  </si>
  <si>
    <t>Morada Completa:</t>
    <phoneticPr fontId="0" type="noConversion"/>
  </si>
  <si>
    <t>Cidade:</t>
  </si>
  <si>
    <t>Código Postal:</t>
  </si>
  <si>
    <t>Telemóvel:</t>
  </si>
  <si>
    <t>e-mail:</t>
  </si>
  <si>
    <t xml:space="preserve">HABILITAÇÕES ACADÉMICAS E TÍTULOS ACADÉMICOS  </t>
  </si>
  <si>
    <t>A preencher pelo candidato</t>
  </si>
  <si>
    <t>A preencher pelo júri</t>
  </si>
  <si>
    <t>Área Disciplinar</t>
  </si>
  <si>
    <t>Especialidades</t>
  </si>
  <si>
    <t>Instituição</t>
  </si>
  <si>
    <t>Ano</t>
  </si>
  <si>
    <t>Anexo comprovativo</t>
  </si>
  <si>
    <t>Elementos validados pelo júri</t>
  </si>
  <si>
    <t>Fundamentação para a decisão do júri nos casos em que não valide a informação fornecida pelo candidato</t>
  </si>
  <si>
    <t>H4 - Doutoramento</t>
  </si>
  <si>
    <t>H3 - Titulo de Especialista</t>
  </si>
  <si>
    <t>H2 - Mestrado</t>
  </si>
  <si>
    <t>H1 - Licenciatura</t>
  </si>
  <si>
    <t>INSTRUÇÕES DE PREENCHIMENTO</t>
  </si>
  <si>
    <t xml:space="preserve">1- o Formulário de Candidatura está organizado em 3 separadores: </t>
  </si>
  <si>
    <t>1. Identificação</t>
  </si>
  <si>
    <t>2. Instruções de Preenchimento</t>
  </si>
  <si>
    <t>3. Parâmetros de avaliação</t>
  </si>
  <si>
    <t xml:space="preserve">3- A identificação do(s) anexo(s) deve ser feita de acordo com o que está definido no ponto 9.3.1.4. do Edital do concurso </t>
  </si>
  <si>
    <t>4- O formulário deve ser entregue em duas versões: uma em excel, editável, e outra em pdf,  assinada conforme especificado no ponto 9.3.2.2. do Edital</t>
  </si>
  <si>
    <r>
      <t xml:space="preserve">5- Para guardar este ficheiro Excel em versão PDF, ir ao menu "Ficheiro", escolher a opção "imprimir" e, depois, escolha "Microsoft print to pdf" (ou equivalente noutros sistemas) e de, seguida, nas Definições, a opção "Imprimir livro inteiro". </t>
    </r>
    <r>
      <rPr>
        <b/>
        <sz val="11"/>
        <color theme="1"/>
        <rFont val="Aptos Narrow"/>
        <family val="2"/>
        <scheme val="minor"/>
      </rPr>
      <t>Verifique se o pdf está completo e tem todas as folhas do ficheiro Excel.</t>
    </r>
  </si>
  <si>
    <t>2- Os/as candidatos/as apenas preenchem os dados dos separadores 1 e 3. No separador 3 devem preencher apenas as colunas VI - Nº (ou fracção) de elementos a pontuar (colocar apenas números); VII (linhas 9 a 15, 18 a 24 e linha 38) e IX - Identificação do(s) Anexo(s) comprovativo(s)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</si>
</sst>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"/>
    </font>
    <font>
      <sz val="12"/>
      <color theme="1"/>
      <name val="Aptos"/>
    </font>
    <font>
      <b/>
      <sz val="10"/>
      <color theme="1"/>
      <name val="Aptos"/>
    </font>
    <font>
      <sz val="10"/>
      <color theme="1"/>
      <name val="Aptos"/>
    </font>
    <font>
      <sz val="10"/>
      <name val="Aptos"/>
    </font>
    <font>
      <b/>
      <sz val="16"/>
      <color theme="1"/>
      <name val="Aptos"/>
    </font>
    <font>
      <b/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5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/>
    </xf>
    <xf numFmtId="164" fontId="8" fillId="6" borderId="3" xfId="1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1" fontId="8" fillId="4" borderId="2" xfId="1" applyNumberFormat="1" applyFont="1" applyFill="1" applyBorder="1" applyAlignment="1">
      <alignment horizontal="center" vertical="center"/>
    </xf>
    <xf numFmtId="164" fontId="8" fillId="6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10" borderId="2" xfId="0" applyFont="1" applyFill="1" applyBorder="1"/>
    <xf numFmtId="2" fontId="2" fillId="10" borderId="2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2" fontId="2" fillId="11" borderId="2" xfId="0" applyNumberFormat="1" applyFont="1" applyFill="1" applyBorder="1" applyAlignment="1">
      <alignment horizontal="center" vertical="center"/>
    </xf>
    <xf numFmtId="0" fontId="2" fillId="11" borderId="5" xfId="0" applyFont="1" applyFill="1" applyBorder="1"/>
    <xf numFmtId="0" fontId="8" fillId="6" borderId="7" xfId="0" applyFont="1" applyFill="1" applyBorder="1" applyAlignment="1">
      <alignment horizontal="left" vertical="center" wrapText="1"/>
    </xf>
    <xf numFmtId="164" fontId="8" fillId="6" borderId="7" xfId="1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7" fillId="7" borderId="0" xfId="0" applyFont="1" applyFill="1"/>
    <xf numFmtId="2" fontId="3" fillId="7" borderId="2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7" borderId="2" xfId="0" applyFont="1" applyFill="1" applyBorder="1"/>
    <xf numFmtId="2" fontId="8" fillId="6" borderId="2" xfId="1" applyNumberFormat="1" applyFont="1" applyFill="1" applyBorder="1" applyAlignment="1">
      <alignment horizontal="center" vertical="center" wrapText="1"/>
    </xf>
    <xf numFmtId="1" fontId="8" fillId="6" borderId="2" xfId="1" applyNumberFormat="1" applyFont="1" applyFill="1" applyBorder="1" applyAlignment="1">
      <alignment horizontal="center" vertical="center" wrapText="1"/>
    </xf>
    <xf numFmtId="0" fontId="7" fillId="12" borderId="0" xfId="0" applyFont="1" applyFill="1"/>
    <xf numFmtId="0" fontId="3" fillId="14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7" fillId="9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2" fontId="7" fillId="1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9" fillId="13" borderId="2" xfId="0" applyNumberFormat="1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12" fillId="6" borderId="0" xfId="0" applyFont="1" applyFill="1" applyAlignment="1">
      <alignment horizontal="center" vertical="center" wrapText="1"/>
    </xf>
    <xf numFmtId="0" fontId="2" fillId="15" borderId="0" xfId="0" applyFont="1" applyFill="1"/>
    <xf numFmtId="0" fontId="14" fillId="15" borderId="0" xfId="0" applyFont="1" applyFill="1" applyAlignment="1">
      <alignment wrapText="1"/>
    </xf>
    <xf numFmtId="0" fontId="3" fillId="15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0" fontId="2" fillId="15" borderId="0" xfId="0" applyFont="1" applyFill="1" applyAlignment="1">
      <alignment horizontal="left" vertical="center" wrapText="1"/>
    </xf>
    <xf numFmtId="0" fontId="2" fillId="15" borderId="0" xfId="0" applyFont="1" applyFill="1" applyAlignment="1">
      <alignment vertical="center" wrapText="1"/>
    </xf>
    <xf numFmtId="0" fontId="2" fillId="15" borderId="0" xfId="0" applyFont="1" applyFill="1" applyAlignment="1">
      <alignment horizontal="left" vertical="center"/>
    </xf>
    <xf numFmtId="0" fontId="3" fillId="15" borderId="0" xfId="0" applyFont="1" applyFill="1" applyAlignment="1">
      <alignment vertical="center"/>
    </xf>
    <xf numFmtId="0" fontId="15" fillId="9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0" fillId="0" borderId="2" xfId="0" applyBorder="1"/>
    <xf numFmtId="0" fontId="0" fillId="6" borderId="0" xfId="0" applyFill="1"/>
    <xf numFmtId="0" fontId="0" fillId="6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15" borderId="12" xfId="0" applyFont="1" applyFill="1" applyBorder="1" applyAlignment="1">
      <alignment horizontal="center" vertical="top" wrapText="1"/>
    </xf>
    <xf numFmtId="0" fontId="2" fillId="15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16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wrapText="1"/>
    </xf>
    <xf numFmtId="2" fontId="7" fillId="9" borderId="1" xfId="0" applyNumberFormat="1" applyFont="1" applyFill="1" applyBorder="1" applyAlignment="1">
      <alignment horizontal="center" vertical="center"/>
    </xf>
    <xf numFmtId="2" fontId="7" fillId="9" borderId="6" xfId="0" applyNumberFormat="1" applyFont="1" applyFill="1" applyBorder="1" applyAlignment="1">
      <alignment horizontal="center" vertical="center"/>
    </xf>
    <xf numFmtId="2" fontId="7" fillId="9" borderId="7" xfId="0" applyNumberFormat="1" applyFont="1" applyFill="1" applyBorder="1" applyAlignment="1">
      <alignment horizontal="center" vertical="center"/>
    </xf>
    <xf numFmtId="2" fontId="7" fillId="14" borderId="1" xfId="0" applyNumberFormat="1" applyFont="1" applyFill="1" applyBorder="1" applyAlignment="1">
      <alignment horizontal="center" vertical="center"/>
    </xf>
    <xf numFmtId="2" fontId="7" fillId="14" borderId="7" xfId="0" applyNumberFormat="1" applyFont="1" applyFill="1" applyBorder="1" applyAlignment="1">
      <alignment horizontal="center" vertical="center"/>
    </xf>
    <xf numFmtId="2" fontId="7" fillId="14" borderId="6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1" fontId="8" fillId="4" borderId="1" xfId="1" applyNumberFormat="1" applyFont="1" applyFill="1" applyBorder="1" applyAlignment="1">
      <alignment horizontal="center" vertical="center"/>
    </xf>
    <xf numFmtId="1" fontId="8" fillId="4" borderId="7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8" borderId="0" xfId="0" applyFont="1" applyFill="1" applyAlignment="1">
      <alignment horizontal="left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/>
    </xf>
    <xf numFmtId="0" fontId="6" fillId="12" borderId="13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left"/>
    </xf>
    <xf numFmtId="0" fontId="6" fillId="7" borderId="0" xfId="0" applyFont="1" applyFill="1" applyAlignment="1">
      <alignment horizontal="left"/>
    </xf>
    <xf numFmtId="0" fontId="3" fillId="11" borderId="2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Correto" xfId="1" builtinId="26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37"/>
  <sheetViews>
    <sheetView zoomScale="60" zoomScaleNormal="60" workbookViewId="0">
      <selection activeCell="B2" sqref="B2:I2"/>
    </sheetView>
  </sheetViews>
  <sheetFormatPr defaultRowHeight="15"/>
  <cols>
    <col min="2" max="2" width="34.88671875" bestFit="1" customWidth="1"/>
  </cols>
  <sheetData>
    <row r="2" spans="2:13" ht="18.75">
      <c r="B2" s="92" t="s">
        <v>145</v>
      </c>
      <c r="C2" s="92"/>
      <c r="D2" s="92"/>
      <c r="E2" s="92"/>
      <c r="F2" s="92"/>
      <c r="G2" s="92"/>
      <c r="H2" s="92"/>
      <c r="I2" s="92"/>
    </row>
    <row r="3" spans="2:13" ht="15.75">
      <c r="C3" s="93"/>
      <c r="D3" s="93"/>
      <c r="E3" s="93"/>
      <c r="F3" s="93"/>
      <c r="G3" s="93"/>
      <c r="H3" s="93"/>
      <c r="I3" s="93"/>
    </row>
    <row r="4" spans="2:13" ht="15.75">
      <c r="C4" s="72"/>
      <c r="D4" s="72"/>
      <c r="E4" s="72"/>
      <c r="F4" s="72"/>
      <c r="G4" s="72"/>
      <c r="H4" s="72"/>
      <c r="I4" s="72"/>
    </row>
    <row r="5" spans="2:13">
      <c r="C5" s="94"/>
      <c r="D5" s="94"/>
      <c r="E5" s="94"/>
      <c r="F5" s="94"/>
      <c r="G5" s="73"/>
      <c r="H5" s="73"/>
      <c r="I5" s="73"/>
    </row>
    <row r="6" spans="2:13">
      <c r="C6" s="74"/>
      <c r="D6" s="74"/>
      <c r="E6" s="73"/>
      <c r="F6" s="73"/>
      <c r="G6" s="73"/>
      <c r="H6" s="73"/>
      <c r="I6" s="73"/>
    </row>
    <row r="7" spans="2:13">
      <c r="B7" s="75" t="s">
        <v>164</v>
      </c>
      <c r="C7" s="95"/>
      <c r="D7" s="96"/>
      <c r="E7" s="96"/>
      <c r="F7" s="96"/>
      <c r="G7" s="96"/>
      <c r="H7" s="96"/>
      <c r="I7" s="97"/>
    </row>
    <row r="8" spans="2:13">
      <c r="B8" s="76"/>
      <c r="C8" s="77"/>
      <c r="D8" s="77"/>
      <c r="E8" s="77"/>
      <c r="F8" s="77"/>
      <c r="G8" s="77"/>
      <c r="H8" s="77"/>
      <c r="I8" s="77"/>
    </row>
    <row r="9" spans="2:13">
      <c r="B9" s="75" t="s">
        <v>165</v>
      </c>
      <c r="C9" s="98"/>
      <c r="D9" s="98"/>
      <c r="E9" s="98"/>
      <c r="F9" s="98"/>
      <c r="G9" s="98"/>
      <c r="H9" s="98"/>
      <c r="I9" s="98"/>
    </row>
    <row r="10" spans="2:13">
      <c r="B10" s="76"/>
      <c r="C10" s="77"/>
      <c r="D10" s="77"/>
      <c r="E10" s="77"/>
      <c r="F10" s="77"/>
      <c r="G10" s="77"/>
      <c r="H10" s="77"/>
      <c r="I10" s="77"/>
    </row>
    <row r="11" spans="2:13">
      <c r="B11" s="75" t="s">
        <v>166</v>
      </c>
      <c r="C11" s="89"/>
      <c r="D11" s="89"/>
      <c r="E11" s="89"/>
      <c r="F11" s="90" t="s">
        <v>167</v>
      </c>
      <c r="G11" s="91"/>
      <c r="H11" s="91"/>
      <c r="I11" s="91"/>
      <c r="J11" s="91"/>
      <c r="K11" s="91"/>
      <c r="L11" s="91"/>
      <c r="M11" s="91"/>
    </row>
    <row r="12" spans="2:13">
      <c r="C12" s="78"/>
      <c r="D12" s="78"/>
      <c r="E12" s="78"/>
      <c r="F12" s="77"/>
      <c r="G12" s="77"/>
      <c r="H12" s="77"/>
      <c r="I12" s="77"/>
    </row>
    <row r="13" spans="2:13">
      <c r="B13" s="75" t="s">
        <v>168</v>
      </c>
      <c r="C13" s="89"/>
      <c r="D13" s="89"/>
      <c r="E13" s="89"/>
      <c r="F13" s="89"/>
      <c r="G13" s="89"/>
      <c r="H13" s="89"/>
      <c r="I13" s="89"/>
    </row>
    <row r="14" spans="2:13">
      <c r="B14" s="75"/>
      <c r="C14" s="77"/>
      <c r="D14" s="77"/>
      <c r="E14" s="77"/>
      <c r="F14" s="77"/>
      <c r="G14" s="77"/>
      <c r="H14" s="77"/>
      <c r="I14" s="77"/>
    </row>
    <row r="15" spans="2:13">
      <c r="B15" s="75" t="s">
        <v>169</v>
      </c>
      <c r="C15" s="89"/>
      <c r="D15" s="89"/>
      <c r="E15" s="89"/>
      <c r="F15" s="89"/>
      <c r="G15" s="89"/>
      <c r="H15" s="77"/>
      <c r="I15" s="77"/>
    </row>
    <row r="16" spans="2:13">
      <c r="B16" s="75"/>
      <c r="C16" s="77"/>
      <c r="D16" s="77"/>
      <c r="E16" s="77"/>
      <c r="F16" s="77"/>
      <c r="G16" s="77"/>
      <c r="H16" s="77"/>
      <c r="I16" s="77"/>
    </row>
    <row r="17" spans="2:25">
      <c r="B17" s="75" t="s">
        <v>170</v>
      </c>
      <c r="C17" s="89"/>
      <c r="D17" s="89"/>
      <c r="E17" s="89"/>
      <c r="F17" s="89"/>
      <c r="G17" s="89"/>
      <c r="H17" s="77"/>
      <c r="I17" s="77"/>
    </row>
    <row r="18" spans="2:25">
      <c r="B18" s="75"/>
      <c r="C18" s="77"/>
      <c r="D18" s="77"/>
      <c r="E18" s="77"/>
      <c r="F18" s="77"/>
      <c r="G18" s="77"/>
      <c r="H18" s="77"/>
      <c r="I18" s="77"/>
    </row>
    <row r="19" spans="2:25">
      <c r="B19" s="75" t="s">
        <v>171</v>
      </c>
      <c r="C19" s="89"/>
      <c r="D19" s="89"/>
      <c r="E19" s="89"/>
      <c r="F19" s="77"/>
      <c r="G19" s="77"/>
      <c r="H19" s="77"/>
      <c r="I19" s="77"/>
    </row>
    <row r="20" spans="2:25">
      <c r="B20" s="75"/>
      <c r="C20" s="77"/>
      <c r="D20" s="77"/>
      <c r="E20" s="77"/>
      <c r="F20" s="77"/>
      <c r="G20" s="77"/>
      <c r="H20" s="77"/>
      <c r="I20" s="77"/>
    </row>
    <row r="21" spans="2:25">
      <c r="B21" s="75" t="s">
        <v>172</v>
      </c>
      <c r="C21" s="89"/>
      <c r="D21" s="89"/>
      <c r="E21" s="89"/>
      <c r="F21" s="77"/>
      <c r="G21" s="77"/>
      <c r="H21" s="77"/>
      <c r="I21" s="77"/>
    </row>
    <row r="22" spans="2:25">
      <c r="C22" s="79"/>
      <c r="D22" s="79"/>
      <c r="E22" s="79"/>
      <c r="F22" s="79"/>
      <c r="G22" s="79"/>
      <c r="H22" s="79"/>
      <c r="I22" s="79"/>
    </row>
    <row r="25" spans="2:25">
      <c r="B25" s="75" t="s">
        <v>173</v>
      </c>
      <c r="C25" s="80"/>
      <c r="D25" s="80"/>
    </row>
    <row r="26" spans="2:25" ht="15.75">
      <c r="C26" s="100" t="s">
        <v>174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 t="s">
        <v>175</v>
      </c>
      <c r="R26" s="99"/>
      <c r="S26" s="99"/>
      <c r="T26" s="99"/>
      <c r="U26" s="99"/>
      <c r="V26" s="99"/>
      <c r="W26" s="99"/>
      <c r="X26" s="99"/>
      <c r="Y26" s="99"/>
    </row>
    <row r="27" spans="2:25" ht="15.75">
      <c r="C27" s="100" t="s">
        <v>176</v>
      </c>
      <c r="D27" s="100"/>
      <c r="E27" s="100"/>
      <c r="F27" s="100" t="s">
        <v>177</v>
      </c>
      <c r="G27" s="100"/>
      <c r="H27" s="100"/>
      <c r="I27" s="100" t="s">
        <v>178</v>
      </c>
      <c r="J27" s="100"/>
      <c r="K27" s="100"/>
      <c r="L27" s="100"/>
      <c r="M27" s="81" t="s">
        <v>179</v>
      </c>
      <c r="N27" s="100" t="s">
        <v>180</v>
      </c>
      <c r="O27" s="100"/>
      <c r="P27" s="100"/>
      <c r="Q27" s="101" t="s">
        <v>181</v>
      </c>
      <c r="R27" s="101"/>
      <c r="S27" s="101" t="s">
        <v>182</v>
      </c>
      <c r="T27" s="101"/>
      <c r="U27" s="101"/>
      <c r="V27" s="101"/>
      <c r="W27" s="101"/>
      <c r="X27" s="101"/>
      <c r="Y27" s="101"/>
    </row>
    <row r="29" spans="2:25">
      <c r="B29" s="82" t="s">
        <v>183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83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</row>
    <row r="30" spans="2:25">
      <c r="B30" s="76"/>
    </row>
    <row r="31" spans="2:25">
      <c r="B31" s="82" t="s">
        <v>184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83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</row>
    <row r="32" spans="2:25">
      <c r="B32" s="76"/>
    </row>
    <row r="33" spans="2:25">
      <c r="B33" s="82" t="s">
        <v>185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83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</row>
    <row r="34" spans="2:25">
      <c r="B34" s="76"/>
    </row>
    <row r="35" spans="2:25">
      <c r="B35" s="82" t="s">
        <v>186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83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</row>
    <row r="36" spans="2:25">
      <c r="B36" s="76"/>
    </row>
    <row r="37" spans="2:25">
      <c r="B37" s="76"/>
    </row>
  </sheetData>
  <mergeCells count="44">
    <mergeCell ref="S35:Y35"/>
    <mergeCell ref="C33:E33"/>
    <mergeCell ref="F33:H33"/>
    <mergeCell ref="I33:L33"/>
    <mergeCell ref="N33:P33"/>
    <mergeCell ref="Q33:R33"/>
    <mergeCell ref="S33:Y33"/>
    <mergeCell ref="C35:E35"/>
    <mergeCell ref="F35:H35"/>
    <mergeCell ref="I35:L35"/>
    <mergeCell ref="N35:P35"/>
    <mergeCell ref="Q35:R35"/>
    <mergeCell ref="S31:Y31"/>
    <mergeCell ref="C29:E29"/>
    <mergeCell ref="F29:H29"/>
    <mergeCell ref="I29:L29"/>
    <mergeCell ref="N29:P29"/>
    <mergeCell ref="Q29:R29"/>
    <mergeCell ref="S29:Y29"/>
    <mergeCell ref="C31:E31"/>
    <mergeCell ref="F31:H31"/>
    <mergeCell ref="I31:L31"/>
    <mergeCell ref="N31:P31"/>
    <mergeCell ref="Q31:R31"/>
    <mergeCell ref="Q26:Y26"/>
    <mergeCell ref="C27:E27"/>
    <mergeCell ref="F27:H27"/>
    <mergeCell ref="I27:L27"/>
    <mergeCell ref="N27:P27"/>
    <mergeCell ref="Q27:R27"/>
    <mergeCell ref="S27:Y27"/>
    <mergeCell ref="C26:P26"/>
    <mergeCell ref="C13:I13"/>
    <mergeCell ref="C15:G15"/>
    <mergeCell ref="C17:G17"/>
    <mergeCell ref="C19:E19"/>
    <mergeCell ref="C21:E21"/>
    <mergeCell ref="C11:E11"/>
    <mergeCell ref="F11:M11"/>
    <mergeCell ref="B2:I2"/>
    <mergeCell ref="C3:I3"/>
    <mergeCell ref="C5:F5"/>
    <mergeCell ref="C7:I7"/>
    <mergeCell ref="C9:I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8"/>
  <sheetViews>
    <sheetView tabSelected="1" workbookViewId="0">
      <selection activeCell="S31" sqref="S31"/>
    </sheetView>
  </sheetViews>
  <sheetFormatPr defaultRowHeight="15"/>
  <sheetData>
    <row r="2" spans="2:17" ht="18">
      <c r="B2" s="106" t="s">
        <v>187</v>
      </c>
      <c r="C2" s="106"/>
      <c r="D2" s="106"/>
      <c r="E2" s="106"/>
      <c r="F2" s="106"/>
      <c r="G2" s="106"/>
      <c r="H2" s="106"/>
      <c r="I2" s="106"/>
      <c r="J2" s="106"/>
      <c r="K2" s="84"/>
      <c r="L2" s="84"/>
      <c r="M2" s="84"/>
      <c r="N2" s="84"/>
      <c r="O2" s="84"/>
      <c r="P2" s="84"/>
      <c r="Q2" s="84"/>
    </row>
    <row r="3" spans="2:17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2:17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2:17">
      <c r="B5" s="107" t="s">
        <v>188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2:17">
      <c r="B6" s="84"/>
      <c r="C6" s="107" t="s">
        <v>189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2:17">
      <c r="B7" s="84"/>
      <c r="C7" s="107" t="s">
        <v>190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2:17">
      <c r="B8" s="84"/>
      <c r="C8" s="107" t="s">
        <v>191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</row>
    <row r="9" spans="2:17"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2:17">
      <c r="B10" s="108" t="s">
        <v>195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2:17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2:17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17">
      <c r="B13" s="103" t="s">
        <v>192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2:17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4" t="s">
        <v>193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105" t="s">
        <v>194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spans="2:17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</sheetData>
  <mergeCells count="9">
    <mergeCell ref="B13:Q13"/>
    <mergeCell ref="B15:Q15"/>
    <mergeCell ref="B17:Q18"/>
    <mergeCell ref="B2:J2"/>
    <mergeCell ref="B5:Q5"/>
    <mergeCell ref="C6:Q6"/>
    <mergeCell ref="C7:Q7"/>
    <mergeCell ref="C8:Q8"/>
    <mergeCell ref="B10:Q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5"/>
  <sheetViews>
    <sheetView topLeftCell="A61" zoomScale="75" zoomScaleNormal="75" workbookViewId="0">
      <selection activeCell="E51" sqref="E51:E52"/>
    </sheetView>
  </sheetViews>
  <sheetFormatPr defaultColWidth="10.77734375" defaultRowHeight="15"/>
  <cols>
    <col min="1" max="1" width="10.77734375" style="1"/>
    <col min="2" max="2" width="23.44140625" style="1" customWidth="1"/>
    <col min="3" max="3" width="35.44140625" style="1" customWidth="1"/>
    <col min="4" max="4" width="10.77734375" style="1"/>
    <col min="5" max="5" width="78.6640625" style="1" customWidth="1"/>
    <col min="6" max="6" width="26.44140625" style="1" customWidth="1"/>
    <col min="7" max="7" width="10.77734375" style="1"/>
    <col min="8" max="9" width="10.77734375" style="55" customWidth="1"/>
    <col min="10" max="10" width="10.77734375" style="65" customWidth="1"/>
    <col min="11" max="11" width="40.77734375" style="1" customWidth="1"/>
    <col min="12" max="12" width="10.77734375" style="1"/>
    <col min="13" max="13" width="10.77734375" style="55"/>
    <col min="14" max="14" width="10.77734375" style="65"/>
    <col min="15" max="15" width="40.77734375" style="1" customWidth="1"/>
    <col min="16" max="16384" width="10.77734375" style="1"/>
  </cols>
  <sheetData>
    <row r="1" spans="2:15">
      <c r="B1" s="135" t="s">
        <v>145</v>
      </c>
      <c r="C1" s="135"/>
      <c r="D1" s="135"/>
      <c r="E1" s="135"/>
      <c r="F1" s="135"/>
      <c r="G1" s="135"/>
    </row>
    <row r="2" spans="2:15">
      <c r="B2" s="150" t="s">
        <v>151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4" spans="2:15"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6" spans="2:15" s="3" customFormat="1" ht="15.4" customHeight="1">
      <c r="B6" s="138" t="s">
        <v>0</v>
      </c>
      <c r="C6" s="167" t="s">
        <v>1</v>
      </c>
      <c r="D6" s="168" t="s">
        <v>2</v>
      </c>
      <c r="E6" s="168" t="s">
        <v>3</v>
      </c>
      <c r="F6" s="167" t="s">
        <v>4</v>
      </c>
      <c r="G6" s="168" t="s">
        <v>5</v>
      </c>
      <c r="H6" s="161" t="s">
        <v>152</v>
      </c>
      <c r="I6" s="161"/>
      <c r="J6" s="161"/>
      <c r="K6" s="161"/>
      <c r="L6" s="162" t="s">
        <v>153</v>
      </c>
      <c r="M6" s="163"/>
      <c r="N6" s="163"/>
      <c r="O6" s="164"/>
    </row>
    <row r="7" spans="2:15" s="3" customFormat="1" ht="63.75">
      <c r="B7" s="139"/>
      <c r="C7" s="167"/>
      <c r="D7" s="168"/>
      <c r="E7" s="168"/>
      <c r="F7" s="167"/>
      <c r="G7" s="168"/>
      <c r="H7" s="34" t="s">
        <v>155</v>
      </c>
      <c r="I7" s="34" t="s">
        <v>156</v>
      </c>
      <c r="J7" s="34" t="s">
        <v>6</v>
      </c>
      <c r="K7" s="35" t="s">
        <v>157</v>
      </c>
      <c r="L7" s="53" t="s">
        <v>155</v>
      </c>
      <c r="M7" s="53" t="s">
        <v>156</v>
      </c>
      <c r="N7" s="53" t="s">
        <v>6</v>
      </c>
      <c r="O7" s="53" t="s">
        <v>154</v>
      </c>
    </row>
    <row r="8" spans="2:15" s="3" customFormat="1" ht="12.75">
      <c r="B8" s="140"/>
      <c r="C8" s="4" t="s">
        <v>7</v>
      </c>
      <c r="D8" s="5" t="s">
        <v>8</v>
      </c>
      <c r="E8" s="5" t="s">
        <v>9</v>
      </c>
      <c r="F8" s="4" t="s">
        <v>10</v>
      </c>
      <c r="G8" s="2" t="s">
        <v>11</v>
      </c>
      <c r="H8" s="36" t="s">
        <v>158</v>
      </c>
      <c r="I8" s="36" t="s">
        <v>159</v>
      </c>
      <c r="J8" s="37" t="s">
        <v>160</v>
      </c>
      <c r="K8" s="36" t="s">
        <v>161</v>
      </c>
      <c r="L8" s="54" t="s">
        <v>162</v>
      </c>
      <c r="M8" s="54" t="s">
        <v>159</v>
      </c>
      <c r="N8" s="68" t="s">
        <v>160</v>
      </c>
      <c r="O8" s="54" t="s">
        <v>163</v>
      </c>
    </row>
    <row r="9" spans="2:15" s="3" customFormat="1" ht="12.75">
      <c r="B9" s="169" t="s">
        <v>12</v>
      </c>
      <c r="C9" s="117" t="s">
        <v>72</v>
      </c>
      <c r="D9" s="118">
        <v>15</v>
      </c>
      <c r="E9" s="8" t="s">
        <v>93</v>
      </c>
      <c r="F9" s="9" t="s">
        <v>13</v>
      </c>
      <c r="G9" s="9" t="s">
        <v>14</v>
      </c>
      <c r="H9" s="48"/>
      <c r="I9" s="48"/>
      <c r="J9" s="60">
        <f>H9*I9</f>
        <v>0</v>
      </c>
      <c r="K9" s="8"/>
      <c r="L9" s="9"/>
      <c r="M9" s="48"/>
      <c r="N9" s="64">
        <f>L9*M9</f>
        <v>0</v>
      </c>
      <c r="O9" s="8"/>
    </row>
    <row r="10" spans="2:15" s="3" customFormat="1" ht="12.75">
      <c r="B10" s="169"/>
      <c r="C10" s="117"/>
      <c r="D10" s="118"/>
      <c r="E10" s="8" t="s">
        <v>94</v>
      </c>
      <c r="F10" s="9" t="s">
        <v>15</v>
      </c>
      <c r="G10" s="9" t="s">
        <v>14</v>
      </c>
      <c r="H10" s="48"/>
      <c r="I10" s="48"/>
      <c r="J10" s="60">
        <f t="shared" ref="J10:J11" si="0">H10*I10</f>
        <v>0</v>
      </c>
      <c r="K10" s="8"/>
      <c r="L10" s="9"/>
      <c r="M10" s="48"/>
      <c r="N10" s="64">
        <f>L10*M10</f>
        <v>0</v>
      </c>
      <c r="O10" s="8"/>
    </row>
    <row r="11" spans="2:15" s="3" customFormat="1" ht="12.75">
      <c r="B11" s="169"/>
      <c r="C11" s="117"/>
      <c r="D11" s="118"/>
      <c r="E11" s="8" t="s">
        <v>95</v>
      </c>
      <c r="F11" s="9" t="s">
        <v>100</v>
      </c>
      <c r="G11" s="9" t="s">
        <v>14</v>
      </c>
      <c r="H11" s="48"/>
      <c r="I11" s="48"/>
      <c r="J11" s="60">
        <f t="shared" si="0"/>
        <v>0</v>
      </c>
      <c r="K11" s="8"/>
      <c r="L11" s="9"/>
      <c r="M11" s="48"/>
      <c r="N11" s="64">
        <f>L11*M11</f>
        <v>0</v>
      </c>
      <c r="O11" s="8"/>
    </row>
    <row r="12" spans="2:15" s="3" customFormat="1" ht="12.75">
      <c r="B12" s="169"/>
      <c r="C12" s="115" t="s">
        <v>16</v>
      </c>
      <c r="D12" s="115"/>
      <c r="E12" s="115"/>
      <c r="F12" s="115"/>
      <c r="G12" s="116"/>
      <c r="H12" s="38"/>
      <c r="I12" s="39"/>
      <c r="J12" s="40">
        <f>+IF(SUM(J9:J11)&gt;D9,D9,SUM(J9:J11))</f>
        <v>0</v>
      </c>
      <c r="K12" s="41"/>
      <c r="L12" s="32"/>
      <c r="M12" s="69"/>
      <c r="N12" s="33">
        <f>+IF(SUM(N9:N11)&gt;D9,D9,SUM(N9:N11))</f>
        <v>0</v>
      </c>
      <c r="O12" s="32"/>
    </row>
    <row r="13" spans="2:15" s="3" customFormat="1" ht="25.5">
      <c r="B13" s="169"/>
      <c r="C13" s="117" t="s">
        <v>73</v>
      </c>
      <c r="D13" s="130">
        <v>15</v>
      </c>
      <c r="E13" s="70" t="s">
        <v>102</v>
      </c>
      <c r="F13" s="9" t="s">
        <v>13</v>
      </c>
      <c r="G13" s="9" t="s">
        <v>14</v>
      </c>
      <c r="H13" s="48"/>
      <c r="I13" s="48"/>
      <c r="J13" s="60">
        <f>H13*I13</f>
        <v>0</v>
      </c>
      <c r="K13" s="8"/>
      <c r="L13" s="9"/>
      <c r="M13" s="9"/>
      <c r="N13" s="64">
        <f>L13*M13</f>
        <v>0</v>
      </c>
      <c r="O13" s="8"/>
    </row>
    <row r="14" spans="2:15" s="3" customFormat="1" ht="12.75">
      <c r="B14" s="169"/>
      <c r="C14" s="117"/>
      <c r="D14" s="156"/>
      <c r="E14" s="70" t="s">
        <v>96</v>
      </c>
      <c r="F14" s="9" t="s">
        <v>15</v>
      </c>
      <c r="G14" s="62">
        <v>5</v>
      </c>
      <c r="H14" s="48"/>
      <c r="I14" s="48"/>
      <c r="J14" s="60">
        <f>IF((H14*I14)&gt;G14,G14,(H14*I14))</f>
        <v>0</v>
      </c>
      <c r="K14" s="8"/>
      <c r="L14" s="9"/>
      <c r="M14" s="9"/>
      <c r="N14" s="64">
        <f>IF((L14*M14)&gt;G14,G14,(L14*M14))</f>
        <v>0</v>
      </c>
      <c r="O14" s="8"/>
    </row>
    <row r="15" spans="2:15" s="3" customFormat="1" ht="13.9" customHeight="1">
      <c r="B15" s="169"/>
      <c r="C15" s="117"/>
      <c r="D15" s="156"/>
      <c r="E15" s="8" t="s">
        <v>97</v>
      </c>
      <c r="F15" s="9" t="s">
        <v>101</v>
      </c>
      <c r="G15" s="62">
        <v>5</v>
      </c>
      <c r="H15" s="48"/>
      <c r="I15" s="48"/>
      <c r="J15" s="60">
        <f>IF((H15*I15)&gt;G15,G15,(H15*I15))</f>
        <v>0</v>
      </c>
      <c r="K15" s="8"/>
      <c r="L15" s="9"/>
      <c r="M15" s="9"/>
      <c r="N15" s="64">
        <f>IF((L15*M15)&gt;G15,G15,(L15*M15))</f>
        <v>0</v>
      </c>
      <c r="O15" s="8"/>
    </row>
    <row r="16" spans="2:15" s="3" customFormat="1" ht="15.75" customHeight="1">
      <c r="B16" s="169"/>
      <c r="C16" s="117"/>
      <c r="D16" s="131"/>
      <c r="E16" s="8" t="s">
        <v>98</v>
      </c>
      <c r="F16" s="9" t="s">
        <v>99</v>
      </c>
      <c r="G16" s="62">
        <v>6</v>
      </c>
      <c r="H16" s="48"/>
      <c r="I16" s="48">
        <v>2</v>
      </c>
      <c r="J16" s="60">
        <f>IF((H16*I16)&gt;G16,G16,(H16*I16))</f>
        <v>0</v>
      </c>
      <c r="K16" s="8"/>
      <c r="L16" s="9"/>
      <c r="M16" s="48">
        <v>2</v>
      </c>
      <c r="N16" s="64">
        <f>IF((L16*M16)&gt;G16,G16,(L16*M16))</f>
        <v>0</v>
      </c>
      <c r="O16" s="8"/>
    </row>
    <row r="17" spans="2:15" s="3" customFormat="1" ht="12.75">
      <c r="B17" s="169"/>
      <c r="C17" s="115" t="s">
        <v>16</v>
      </c>
      <c r="D17" s="115"/>
      <c r="E17" s="115"/>
      <c r="F17" s="115"/>
      <c r="G17" s="116"/>
      <c r="H17" s="38"/>
      <c r="I17" s="39"/>
      <c r="J17" s="40">
        <f>+IF(SUM(J13:J16)&gt;D13,D13,SUM(J13:J16))</f>
        <v>0</v>
      </c>
      <c r="K17" s="41"/>
      <c r="L17" s="32"/>
      <c r="M17" s="69"/>
      <c r="N17" s="33">
        <f>+IF(SUM(N13:N16)&gt;D13,D13,SUM(N13:N16))</f>
        <v>0</v>
      </c>
      <c r="O17" s="32"/>
    </row>
    <row r="18" spans="2:15" s="3" customFormat="1" ht="25.5">
      <c r="B18" s="169"/>
      <c r="C18" s="117" t="s">
        <v>74</v>
      </c>
      <c r="D18" s="118">
        <v>10</v>
      </c>
      <c r="E18" s="70" t="s">
        <v>17</v>
      </c>
      <c r="F18" s="9" t="s">
        <v>103</v>
      </c>
      <c r="G18" s="9" t="s">
        <v>14</v>
      </c>
      <c r="H18" s="9"/>
      <c r="I18" s="9"/>
      <c r="J18" s="60">
        <f>H18*I18</f>
        <v>0</v>
      </c>
      <c r="K18" s="8"/>
      <c r="L18" s="9"/>
      <c r="M18" s="9"/>
      <c r="N18" s="64">
        <f>L18*M18</f>
        <v>0</v>
      </c>
      <c r="O18" s="8"/>
    </row>
    <row r="19" spans="2:15" s="3" customFormat="1" ht="25.5">
      <c r="B19" s="169"/>
      <c r="C19" s="117"/>
      <c r="D19" s="118"/>
      <c r="E19" s="70" t="s">
        <v>19</v>
      </c>
      <c r="F19" s="9" t="s">
        <v>18</v>
      </c>
      <c r="G19" s="132">
        <v>9</v>
      </c>
      <c r="H19" s="63"/>
      <c r="I19" s="63"/>
      <c r="J19" s="109">
        <f>IF((H19*I19+H20*I20)&gt;G19,G19,(H19*I19+H20*I20))</f>
        <v>0</v>
      </c>
      <c r="K19" s="8"/>
      <c r="L19" s="9"/>
      <c r="M19" s="63"/>
      <c r="N19" s="112">
        <f>IF((L19*M19+L20*M20)&gt;G19,G19,(L19*M19+L20*M20))</f>
        <v>0</v>
      </c>
      <c r="O19" s="8"/>
    </row>
    <row r="20" spans="2:15" s="3" customFormat="1" ht="12.75">
      <c r="B20" s="169"/>
      <c r="C20" s="117"/>
      <c r="D20" s="118"/>
      <c r="E20" s="8" t="s">
        <v>146</v>
      </c>
      <c r="F20" s="9" t="s">
        <v>20</v>
      </c>
      <c r="G20" s="134"/>
      <c r="H20" s="61"/>
      <c r="I20" s="61"/>
      <c r="J20" s="111"/>
      <c r="K20" s="8"/>
      <c r="L20" s="9"/>
      <c r="M20" s="63"/>
      <c r="N20" s="113"/>
      <c r="O20" s="8"/>
    </row>
    <row r="21" spans="2:15" s="3" customFormat="1" ht="12.75">
      <c r="B21" s="169"/>
      <c r="C21" s="115" t="s">
        <v>16</v>
      </c>
      <c r="D21" s="115"/>
      <c r="E21" s="115"/>
      <c r="F21" s="115"/>
      <c r="G21" s="116"/>
      <c r="H21" s="38"/>
      <c r="I21" s="39"/>
      <c r="J21" s="40">
        <f>+IF(SUM(J18:J20)&gt;D18,D18,SUM(J18:J20))</f>
        <v>0</v>
      </c>
      <c r="K21" s="41"/>
      <c r="L21" s="32"/>
      <c r="M21" s="69"/>
      <c r="N21" s="33">
        <f>+IF(SUM(N18:N20)&gt;D18,D18,SUM(N18:N20))</f>
        <v>0</v>
      </c>
      <c r="O21" s="32"/>
    </row>
    <row r="22" spans="2:15" s="3" customFormat="1" ht="25.5">
      <c r="B22" s="169"/>
      <c r="C22" s="117" t="s">
        <v>75</v>
      </c>
      <c r="D22" s="118">
        <v>10</v>
      </c>
      <c r="E22" s="70" t="s">
        <v>21</v>
      </c>
      <c r="F22" s="9" t="s">
        <v>104</v>
      </c>
      <c r="G22" s="9" t="s">
        <v>14</v>
      </c>
      <c r="H22" s="9"/>
      <c r="I22" s="9"/>
      <c r="J22" s="60">
        <f>H22*I22</f>
        <v>0</v>
      </c>
      <c r="K22" s="8"/>
      <c r="L22" s="9"/>
      <c r="M22" s="9"/>
      <c r="N22" s="64">
        <f>L22*M22</f>
        <v>0</v>
      </c>
      <c r="O22" s="8"/>
    </row>
    <row r="23" spans="2:15" s="3" customFormat="1" ht="25.5">
      <c r="B23" s="169"/>
      <c r="C23" s="117"/>
      <c r="D23" s="118"/>
      <c r="E23" s="70" t="s">
        <v>22</v>
      </c>
      <c r="F23" s="9" t="s">
        <v>23</v>
      </c>
      <c r="G23" s="63">
        <v>7.5</v>
      </c>
      <c r="H23" s="9"/>
      <c r="I23" s="9"/>
      <c r="J23" s="60">
        <f>IF((H23*I23)&gt;G23,G23,(H23*I23))</f>
        <v>0</v>
      </c>
      <c r="K23" s="8"/>
      <c r="L23" s="9"/>
      <c r="M23" s="9"/>
      <c r="N23" s="64">
        <f>IF((L23*M23)&gt;G23,G23,(L23*M23))</f>
        <v>0</v>
      </c>
      <c r="O23" s="8"/>
    </row>
    <row r="24" spans="2:15" s="3" customFormat="1" ht="12.75">
      <c r="B24" s="169"/>
      <c r="C24" s="117"/>
      <c r="D24" s="118"/>
      <c r="E24" s="8" t="s">
        <v>105</v>
      </c>
      <c r="F24" s="9" t="s">
        <v>24</v>
      </c>
      <c r="G24" s="63">
        <v>5</v>
      </c>
      <c r="H24" s="48"/>
      <c r="I24" s="48"/>
      <c r="J24" s="60">
        <f>IF((H24*I24)&gt;G24,G24,(H24*I24))</f>
        <v>0</v>
      </c>
      <c r="K24" s="8"/>
      <c r="L24" s="9"/>
      <c r="M24" s="9"/>
      <c r="N24" s="64">
        <f>IF((L24*M24)&gt;G24,G24,(L24*M24))</f>
        <v>0</v>
      </c>
      <c r="O24" s="8"/>
    </row>
    <row r="25" spans="2:15" s="3" customFormat="1" ht="13.9" customHeight="1">
      <c r="B25" s="169"/>
      <c r="C25" s="146" t="s">
        <v>16</v>
      </c>
      <c r="D25" s="115"/>
      <c r="E25" s="115"/>
      <c r="F25" s="115"/>
      <c r="G25" s="116"/>
      <c r="H25" s="38"/>
      <c r="I25" s="39"/>
      <c r="J25" s="40">
        <f>+IF(SUM(J22:J24)&gt;D22,D22,SUM(J22:J24))</f>
        <v>0</v>
      </c>
      <c r="K25" s="41"/>
      <c r="L25" s="32"/>
      <c r="M25" s="69"/>
      <c r="N25" s="33">
        <f>+IF(SUM(N22:N24)&gt;D22,D22,SUM(N22:N24))</f>
        <v>0</v>
      </c>
      <c r="O25" s="32"/>
    </row>
    <row r="26" spans="2:15" s="3" customFormat="1" ht="13.9" customHeight="1">
      <c r="B26" s="169"/>
      <c r="C26" s="153" t="s">
        <v>76</v>
      </c>
      <c r="D26" s="130">
        <v>10</v>
      </c>
      <c r="E26" s="122" t="s">
        <v>106</v>
      </c>
      <c r="F26" s="9" t="s">
        <v>107</v>
      </c>
      <c r="G26" s="124" t="s">
        <v>14</v>
      </c>
      <c r="H26" s="48"/>
      <c r="I26" s="48">
        <v>2.5</v>
      </c>
      <c r="J26" s="60">
        <f>H26*I26</f>
        <v>0</v>
      </c>
      <c r="K26" s="8"/>
      <c r="L26" s="9"/>
      <c r="M26" s="48">
        <v>2.5</v>
      </c>
      <c r="N26" s="64">
        <f>L26*M26</f>
        <v>0</v>
      </c>
      <c r="O26" s="8"/>
    </row>
    <row r="27" spans="2:15" s="3" customFormat="1" ht="12.75">
      <c r="B27" s="169"/>
      <c r="C27" s="154"/>
      <c r="D27" s="156"/>
      <c r="E27" s="123"/>
      <c r="F27" s="9" t="s">
        <v>25</v>
      </c>
      <c r="G27" s="125"/>
      <c r="H27" s="48"/>
      <c r="I27" s="48">
        <v>1.5</v>
      </c>
      <c r="J27" s="60">
        <f t="shared" ref="J27" si="1">H27*I27</f>
        <v>0</v>
      </c>
      <c r="K27" s="8"/>
      <c r="L27" s="9"/>
      <c r="M27" s="48">
        <v>1.5</v>
      </c>
      <c r="N27" s="64">
        <f t="shared" ref="N27" si="2">L27*M27</f>
        <v>0</v>
      </c>
      <c r="O27" s="8"/>
    </row>
    <row r="28" spans="2:15" s="3" customFormat="1" ht="15.75" customHeight="1">
      <c r="B28" s="169"/>
      <c r="C28" s="154"/>
      <c r="D28" s="156"/>
      <c r="E28" s="122" t="s">
        <v>26</v>
      </c>
      <c r="F28" s="9" t="s">
        <v>108</v>
      </c>
      <c r="G28" s="132">
        <v>5</v>
      </c>
      <c r="H28" s="61"/>
      <c r="I28" s="61">
        <v>1</v>
      </c>
      <c r="J28" s="109">
        <f>IF((H28*I28+H29*I29)&gt;G28,G28,(H28*I28+H29*I29))</f>
        <v>0</v>
      </c>
      <c r="K28" s="8"/>
      <c r="L28" s="9"/>
      <c r="M28" s="61">
        <v>1</v>
      </c>
      <c r="N28" s="112">
        <f>IF((L28*M28+L29*M29)&gt;G28,G28,(L28*M28+L29*M29))</f>
        <v>0</v>
      </c>
      <c r="O28" s="8"/>
    </row>
    <row r="29" spans="2:15" s="3" customFormat="1" ht="12.75">
      <c r="B29" s="169"/>
      <c r="C29" s="154"/>
      <c r="D29" s="156"/>
      <c r="E29" s="123"/>
      <c r="F29" s="9" t="s">
        <v>27</v>
      </c>
      <c r="G29" s="134"/>
      <c r="H29" s="61"/>
      <c r="I29" s="61">
        <v>1</v>
      </c>
      <c r="J29" s="111"/>
      <c r="K29" s="8"/>
      <c r="L29" s="9"/>
      <c r="M29" s="61">
        <v>1</v>
      </c>
      <c r="N29" s="113"/>
      <c r="O29" s="8"/>
    </row>
    <row r="30" spans="2:15" s="3" customFormat="1" ht="12.75">
      <c r="B30" s="169"/>
      <c r="C30" s="155"/>
      <c r="D30" s="131"/>
      <c r="E30" s="8" t="s">
        <v>28</v>
      </c>
      <c r="F30" s="63" t="s">
        <v>29</v>
      </c>
      <c r="G30" s="63">
        <v>5</v>
      </c>
      <c r="H30" s="48"/>
      <c r="I30" s="48">
        <v>0.2</v>
      </c>
      <c r="J30" s="60">
        <f>IF((H30*I30)&gt;G30,G30,(H30*I30))</f>
        <v>0</v>
      </c>
      <c r="K30" s="8"/>
      <c r="L30" s="9"/>
      <c r="M30" s="48">
        <v>0.2</v>
      </c>
      <c r="N30" s="64">
        <f>IF((L30*M30)&gt;G30,G30,(L30*M30))</f>
        <v>0</v>
      </c>
      <c r="O30" s="8"/>
    </row>
    <row r="31" spans="2:15" s="3" customFormat="1" ht="13.9" customHeight="1">
      <c r="B31" s="169"/>
      <c r="C31" s="115" t="s">
        <v>16</v>
      </c>
      <c r="D31" s="115"/>
      <c r="E31" s="115"/>
      <c r="F31" s="115"/>
      <c r="G31" s="116"/>
      <c r="H31" s="38"/>
      <c r="I31" s="39"/>
      <c r="J31" s="40">
        <f>+IF(SUM(J26:J30)&gt;D26,D26,SUM(J26:J30))</f>
        <v>0</v>
      </c>
      <c r="K31" s="41"/>
      <c r="L31" s="32"/>
      <c r="M31" s="69"/>
      <c r="N31" s="33">
        <f>+IF(SUM(N26:N30)&gt;D26,D26,SUM(N26:N30))</f>
        <v>0</v>
      </c>
      <c r="O31" s="32"/>
    </row>
    <row r="32" spans="2:15" s="3" customFormat="1" ht="42" customHeight="1">
      <c r="B32" s="169"/>
      <c r="C32" s="14" t="s">
        <v>109</v>
      </c>
      <c r="D32" s="15">
        <v>10</v>
      </c>
      <c r="E32" s="16" t="s">
        <v>110</v>
      </c>
      <c r="F32" s="17" t="s">
        <v>111</v>
      </c>
      <c r="G32" s="17">
        <v>10</v>
      </c>
      <c r="H32" s="9"/>
      <c r="I32" s="17">
        <v>1</v>
      </c>
      <c r="J32" s="60">
        <f>IF((H32*I32)&gt;G32,G32,(H32*I32))</f>
        <v>0</v>
      </c>
      <c r="K32" s="8"/>
      <c r="L32" s="9"/>
      <c r="M32" s="17">
        <v>1</v>
      </c>
      <c r="N32" s="64">
        <f>IF((L32*M32)&gt;G32,G32,(L32*M32))</f>
        <v>0</v>
      </c>
      <c r="O32" s="8"/>
    </row>
    <row r="33" spans="2:15" s="3" customFormat="1" ht="13.9" customHeight="1">
      <c r="B33" s="169"/>
      <c r="C33" s="10"/>
      <c r="D33" s="10"/>
      <c r="E33" s="115" t="s">
        <v>16</v>
      </c>
      <c r="F33" s="115"/>
      <c r="G33" s="115"/>
      <c r="H33" s="38"/>
      <c r="I33" s="39"/>
      <c r="J33" s="40">
        <f>+IF(SUM(J32)&gt;D32,D32,SUM(J32:J32))</f>
        <v>0</v>
      </c>
      <c r="K33" s="41"/>
      <c r="L33" s="32"/>
      <c r="M33" s="69"/>
      <c r="N33" s="33">
        <f>+IF(SUM(N32)&gt;D32,D32,SUM(N32:N32))</f>
        <v>0</v>
      </c>
      <c r="O33" s="32"/>
    </row>
    <row r="34" spans="2:15" s="3" customFormat="1" ht="12.75">
      <c r="B34" s="169"/>
      <c r="C34" s="117" t="s">
        <v>77</v>
      </c>
      <c r="D34" s="118">
        <v>10</v>
      </c>
      <c r="E34" s="8" t="s">
        <v>113</v>
      </c>
      <c r="F34" s="9" t="s">
        <v>114</v>
      </c>
      <c r="G34" s="9" t="s">
        <v>14</v>
      </c>
      <c r="H34" s="48"/>
      <c r="I34" s="48">
        <v>2</v>
      </c>
      <c r="J34" s="60">
        <f>H34*I34</f>
        <v>0</v>
      </c>
      <c r="K34" s="8"/>
      <c r="L34" s="9"/>
      <c r="M34" s="48">
        <v>2</v>
      </c>
      <c r="N34" s="64">
        <f>L34*M34</f>
        <v>0</v>
      </c>
      <c r="O34" s="8"/>
    </row>
    <row r="35" spans="2:15" s="3" customFormat="1" ht="15.75" customHeight="1">
      <c r="B35" s="169"/>
      <c r="C35" s="117"/>
      <c r="D35" s="118"/>
      <c r="E35" s="8" t="s">
        <v>115</v>
      </c>
      <c r="F35" s="9" t="s">
        <v>30</v>
      </c>
      <c r="G35" s="132">
        <v>10</v>
      </c>
      <c r="H35" s="48"/>
      <c r="I35" s="48">
        <v>1</v>
      </c>
      <c r="J35" s="109">
        <f>IF((H35*I35+H36*I36)&gt;G35,G35,(H35*I35+H36*I36))</f>
        <v>0</v>
      </c>
      <c r="K35" s="8"/>
      <c r="L35" s="9"/>
      <c r="M35" s="48">
        <v>1</v>
      </c>
      <c r="N35" s="112">
        <f>IF((L35*M35+L36*M36)&gt;G35,G35,(L35*M35+L36*M36))</f>
        <v>0</v>
      </c>
      <c r="O35" s="8"/>
    </row>
    <row r="36" spans="2:15" s="3" customFormat="1" ht="12.75">
      <c r="B36" s="169"/>
      <c r="C36" s="117"/>
      <c r="D36" s="118"/>
      <c r="E36" s="8" t="s">
        <v>112</v>
      </c>
      <c r="F36" s="9" t="s">
        <v>31</v>
      </c>
      <c r="G36" s="134"/>
      <c r="H36" s="48"/>
      <c r="I36" s="48">
        <v>0.5</v>
      </c>
      <c r="J36" s="111"/>
      <c r="K36" s="8"/>
      <c r="L36" s="9"/>
      <c r="M36" s="48">
        <v>0.5</v>
      </c>
      <c r="N36" s="113"/>
      <c r="O36" s="8"/>
    </row>
    <row r="37" spans="2:15" s="3" customFormat="1" ht="12.75">
      <c r="B37" s="169"/>
      <c r="C37" s="115" t="s">
        <v>16</v>
      </c>
      <c r="D37" s="115"/>
      <c r="E37" s="115"/>
      <c r="F37" s="115"/>
      <c r="G37" s="116"/>
      <c r="H37" s="38"/>
      <c r="I37" s="39"/>
      <c r="J37" s="40">
        <f>+IF(SUM(J34:J36)&gt;D34,D34,SUM(J34:J36))</f>
        <v>0</v>
      </c>
      <c r="K37" s="41"/>
      <c r="L37" s="32"/>
      <c r="M37" s="69"/>
      <c r="N37" s="33">
        <f>+IF(SUM(N34:N36)&gt;D34,D34,SUM(N34:N36))</f>
        <v>0</v>
      </c>
      <c r="O37" s="32"/>
    </row>
    <row r="38" spans="2:15" s="3" customFormat="1" ht="33" customHeight="1">
      <c r="B38" s="169"/>
      <c r="C38" s="6" t="s">
        <v>78</v>
      </c>
      <c r="D38" s="7">
        <v>10</v>
      </c>
      <c r="E38" s="18" t="s">
        <v>116</v>
      </c>
      <c r="F38" s="9" t="s">
        <v>117</v>
      </c>
      <c r="G38" s="11">
        <v>10</v>
      </c>
      <c r="H38" s="126"/>
      <c r="I38" s="127"/>
      <c r="J38" s="60">
        <f>IF((H38)&gt;G38,G38,(H38))</f>
        <v>0</v>
      </c>
      <c r="K38" s="8"/>
      <c r="L38" s="126"/>
      <c r="M38" s="127"/>
      <c r="N38" s="64">
        <f>IF((L38)&gt;G38,G38,(L38))</f>
        <v>0</v>
      </c>
      <c r="O38" s="8"/>
    </row>
    <row r="39" spans="2:15" s="3" customFormat="1" ht="12.75">
      <c r="B39" s="169"/>
      <c r="C39" s="115" t="s">
        <v>16</v>
      </c>
      <c r="D39" s="115"/>
      <c r="E39" s="115"/>
      <c r="F39" s="115"/>
      <c r="G39" s="116"/>
      <c r="H39" s="38"/>
      <c r="I39" s="39"/>
      <c r="J39" s="40">
        <f>+IF(SUM(J38)&gt;D38,D38,SUM(J38:J38))</f>
        <v>0</v>
      </c>
      <c r="K39" s="41"/>
      <c r="L39" s="32"/>
      <c r="M39" s="69"/>
      <c r="N39" s="33">
        <f>+IF(SUM(N38)&gt;D38,D38,SUM(N38:N38))</f>
        <v>0</v>
      </c>
      <c r="O39" s="32"/>
    </row>
    <row r="40" spans="2:15" s="3" customFormat="1" ht="15.75" customHeight="1">
      <c r="B40" s="169"/>
      <c r="C40" s="117" t="s">
        <v>79</v>
      </c>
      <c r="D40" s="118">
        <v>10</v>
      </c>
      <c r="E40" s="18" t="s">
        <v>118</v>
      </c>
      <c r="F40" s="9" t="s">
        <v>126</v>
      </c>
      <c r="G40" s="11" t="s">
        <v>14</v>
      </c>
      <c r="H40" s="48"/>
      <c r="I40" s="48">
        <v>1</v>
      </c>
      <c r="J40" s="60">
        <f>H40*I40</f>
        <v>0</v>
      </c>
      <c r="K40" s="8"/>
      <c r="L40" s="9"/>
      <c r="M40" s="48">
        <v>1</v>
      </c>
      <c r="N40" s="64">
        <f>L40*M40</f>
        <v>0</v>
      </c>
      <c r="O40" s="8"/>
    </row>
    <row r="41" spans="2:15" s="3" customFormat="1" ht="15.75" customHeight="1">
      <c r="B41" s="169"/>
      <c r="C41" s="117"/>
      <c r="D41" s="118"/>
      <c r="E41" s="18" t="s">
        <v>119</v>
      </c>
      <c r="F41" s="9" t="s">
        <v>126</v>
      </c>
      <c r="G41" s="62">
        <v>4</v>
      </c>
      <c r="H41" s="48"/>
      <c r="I41" s="48">
        <v>1</v>
      </c>
      <c r="J41" s="60">
        <f>IF((H41*I41)&gt;G41,G41,(H41*I41))</f>
        <v>0</v>
      </c>
      <c r="K41" s="8"/>
      <c r="L41" s="9"/>
      <c r="M41" s="48">
        <v>1</v>
      </c>
      <c r="N41" s="64">
        <f>IF((L41*M41)&gt;G41,G41,(L41*M41))</f>
        <v>0</v>
      </c>
      <c r="O41" s="8"/>
    </row>
    <row r="42" spans="2:15" s="3" customFormat="1" ht="12.75">
      <c r="B42" s="169"/>
      <c r="C42" s="115" t="s">
        <v>16</v>
      </c>
      <c r="D42" s="115"/>
      <c r="E42" s="115"/>
      <c r="F42" s="115"/>
      <c r="G42" s="116"/>
      <c r="H42" s="38"/>
      <c r="I42" s="39"/>
      <c r="J42" s="40">
        <f>+IF(SUM(J40:J41)&gt;D40,D40,SUM(J40:J41))</f>
        <v>0</v>
      </c>
      <c r="K42" s="41"/>
      <c r="L42" s="32"/>
      <c r="M42" s="69"/>
      <c r="N42" s="33">
        <f>+IF(SUM(N40:N41)&gt;D40,D40,SUM(N40:N41))</f>
        <v>0</v>
      </c>
      <c r="O42" s="32"/>
    </row>
    <row r="43" spans="2:15" s="3" customFormat="1" ht="19.899999999999999" customHeight="1">
      <c r="B43" s="169"/>
      <c r="C43" s="151" t="s">
        <v>32</v>
      </c>
      <c r="D43" s="152"/>
      <c r="E43" s="152"/>
      <c r="F43" s="152"/>
      <c r="G43" s="165"/>
      <c r="H43" s="56"/>
      <c r="I43" s="56"/>
      <c r="J43" s="47">
        <f>SUM(J12+J17+J21+J25+J31+J33+J37+J39+J42)</f>
        <v>0</v>
      </c>
      <c r="K43" s="45"/>
      <c r="L43" s="45"/>
      <c r="M43" s="56"/>
      <c r="N43" s="47">
        <f>SUM(N12+N17+N21+N25+N31+N33+N37+N39+N42)</f>
        <v>0</v>
      </c>
      <c r="O43" s="45"/>
    </row>
    <row r="44" spans="2:15" s="3" customFormat="1" ht="12.75">
      <c r="B44" s="138" t="s">
        <v>33</v>
      </c>
      <c r="C44" s="141" t="s">
        <v>80</v>
      </c>
      <c r="D44" s="143">
        <v>15</v>
      </c>
      <c r="E44" s="42" t="s">
        <v>34</v>
      </c>
      <c r="F44" s="43" t="s">
        <v>120</v>
      </c>
      <c r="G44" s="44" t="s">
        <v>14</v>
      </c>
      <c r="H44" s="48"/>
      <c r="I44" s="48">
        <v>1.5</v>
      </c>
      <c r="J44" s="60">
        <f>H44*I44</f>
        <v>0</v>
      </c>
      <c r="K44" s="8"/>
      <c r="L44" s="9"/>
      <c r="M44" s="48">
        <v>1.5</v>
      </c>
      <c r="N44" s="64">
        <f>L44*M44</f>
        <v>0</v>
      </c>
      <c r="O44" s="8"/>
    </row>
    <row r="45" spans="2:15" s="3" customFormat="1" ht="12.75">
      <c r="B45" s="139"/>
      <c r="C45" s="142"/>
      <c r="D45" s="144"/>
      <c r="E45" s="19" t="s">
        <v>121</v>
      </c>
      <c r="F45" s="21" t="s">
        <v>36</v>
      </c>
      <c r="G45" s="20">
        <v>6</v>
      </c>
      <c r="H45" s="48"/>
      <c r="I45" s="48">
        <v>2</v>
      </c>
      <c r="J45" s="60">
        <f>IF((H45*I45)&gt;G45,G45,(H45*I45))</f>
        <v>0</v>
      </c>
      <c r="K45" s="8"/>
      <c r="L45" s="9"/>
      <c r="M45" s="48">
        <v>2</v>
      </c>
      <c r="N45" s="64">
        <f>IF((L45*M45)&gt;G45,G45,(L45*M45))</f>
        <v>0</v>
      </c>
      <c r="O45" s="8"/>
    </row>
    <row r="46" spans="2:15" s="3" customFormat="1" ht="12.75">
      <c r="B46" s="139"/>
      <c r="C46" s="146" t="s">
        <v>16</v>
      </c>
      <c r="D46" s="115"/>
      <c r="E46" s="115"/>
      <c r="F46" s="115"/>
      <c r="G46" s="116"/>
      <c r="H46" s="38"/>
      <c r="I46" s="39"/>
      <c r="J46" s="40">
        <f>+IF(SUM(J44:J45)&gt;D44,D44,SUM(J44:J45))</f>
        <v>0</v>
      </c>
      <c r="K46" s="41"/>
      <c r="L46" s="32"/>
      <c r="M46" s="69"/>
      <c r="N46" s="33">
        <f>+IF(SUM(N44:N45)&gt;D44,D44,SUM(N44:N45))</f>
        <v>0</v>
      </c>
      <c r="O46" s="32"/>
    </row>
    <row r="47" spans="2:15" s="3" customFormat="1" ht="25.5">
      <c r="B47" s="139"/>
      <c r="C47" s="22" t="s">
        <v>81</v>
      </c>
      <c r="D47" s="23">
        <v>15</v>
      </c>
      <c r="E47" s="19" t="s">
        <v>37</v>
      </c>
      <c r="F47" s="24" t="s">
        <v>38</v>
      </c>
      <c r="G47" s="20">
        <v>15</v>
      </c>
      <c r="H47" s="9"/>
      <c r="I47" s="50">
        <v>1.25</v>
      </c>
      <c r="J47" s="60">
        <f>IF((H47*I47)&gt;G47,G47,(H47*I47))</f>
        <v>0</v>
      </c>
      <c r="K47" s="8"/>
      <c r="L47" s="9"/>
      <c r="M47" s="50">
        <v>1.25</v>
      </c>
      <c r="N47" s="64">
        <f>IF((L47*M47)&gt;G47,G47,(L47*M47))</f>
        <v>0</v>
      </c>
      <c r="O47" s="8"/>
    </row>
    <row r="48" spans="2:15" s="3" customFormat="1" ht="12.75">
      <c r="B48" s="139"/>
      <c r="C48" s="145" t="s">
        <v>16</v>
      </c>
      <c r="D48" s="145"/>
      <c r="E48" s="145"/>
      <c r="F48" s="145"/>
      <c r="G48" s="145"/>
      <c r="H48" s="38"/>
      <c r="I48" s="39"/>
      <c r="J48" s="40">
        <f>+IF(SUM(J47)&gt;D47,D47,SUM(J47:J47))</f>
        <v>0</v>
      </c>
      <c r="K48" s="41"/>
      <c r="L48" s="32"/>
      <c r="M48" s="69"/>
      <c r="N48" s="33">
        <f>+IF(SUM(N45:N47)&gt;D45,D45,SUM(N45:N47))</f>
        <v>0</v>
      </c>
      <c r="O48" s="32"/>
    </row>
    <row r="49" spans="2:15" s="3" customFormat="1" ht="31.15" customHeight="1">
      <c r="B49" s="139"/>
      <c r="C49" s="25" t="s">
        <v>82</v>
      </c>
      <c r="D49" s="7">
        <v>5</v>
      </c>
      <c r="E49" s="28" t="s">
        <v>122</v>
      </c>
      <c r="F49" s="9" t="s">
        <v>39</v>
      </c>
      <c r="G49" s="9">
        <v>5</v>
      </c>
      <c r="H49" s="9"/>
      <c r="I49" s="51">
        <v>1</v>
      </c>
      <c r="J49" s="60">
        <f t="shared" ref="J49" si="3">IF((H49*I49)&gt;G49,G49,(H49*I49))</f>
        <v>0</v>
      </c>
      <c r="K49" s="8"/>
      <c r="L49" s="9"/>
      <c r="M49" s="51">
        <v>1</v>
      </c>
      <c r="N49" s="64">
        <f>IF((L49*M49)&gt;G49,G49,(L49*M49))</f>
        <v>0</v>
      </c>
      <c r="O49" s="8"/>
    </row>
    <row r="50" spans="2:15" s="3" customFormat="1" ht="12.75">
      <c r="B50" s="139"/>
      <c r="C50" s="145" t="s">
        <v>16</v>
      </c>
      <c r="D50" s="145"/>
      <c r="E50" s="145"/>
      <c r="F50" s="145"/>
      <c r="G50" s="145"/>
      <c r="H50" s="38"/>
      <c r="I50" s="39"/>
      <c r="J50" s="40">
        <f>+IF(SUM(J49)&gt;D49,D49,SUM(J49:J49))</f>
        <v>0</v>
      </c>
      <c r="K50" s="41"/>
      <c r="L50" s="32"/>
      <c r="M50" s="69"/>
      <c r="N50" s="33">
        <f>+IF(SUM(N47:N49)&gt;D47,D47,SUM(N47:N49))</f>
        <v>0</v>
      </c>
      <c r="O50" s="32"/>
    </row>
    <row r="51" spans="2:15" s="3" customFormat="1" ht="12.75">
      <c r="B51" s="139"/>
      <c r="C51" s="147" t="s">
        <v>83</v>
      </c>
      <c r="D51" s="118">
        <v>20</v>
      </c>
      <c r="E51" s="148" t="s">
        <v>40</v>
      </c>
      <c r="F51" s="26" t="s">
        <v>41</v>
      </c>
      <c r="G51" s="149" t="s">
        <v>14</v>
      </c>
      <c r="H51" s="48"/>
      <c r="I51" s="48">
        <v>2</v>
      </c>
      <c r="J51" s="60">
        <f>+H51*I51</f>
        <v>0</v>
      </c>
      <c r="K51" s="8"/>
      <c r="L51" s="9"/>
      <c r="M51" s="48">
        <v>2</v>
      </c>
      <c r="N51" s="64">
        <f>+L51*M51</f>
        <v>0</v>
      </c>
      <c r="O51" s="8"/>
    </row>
    <row r="52" spans="2:15" s="3" customFormat="1" ht="12.75">
      <c r="B52" s="139"/>
      <c r="C52" s="147"/>
      <c r="D52" s="118"/>
      <c r="E52" s="148"/>
      <c r="F52" s="26" t="s">
        <v>42</v>
      </c>
      <c r="G52" s="149"/>
      <c r="H52" s="48"/>
      <c r="I52" s="48">
        <v>1</v>
      </c>
      <c r="J52" s="60">
        <f>+H52*I52</f>
        <v>0</v>
      </c>
      <c r="K52" s="8"/>
      <c r="L52" s="9"/>
      <c r="M52" s="48">
        <v>1</v>
      </c>
      <c r="N52" s="64">
        <f>+L52*M52</f>
        <v>0</v>
      </c>
      <c r="O52" s="8"/>
    </row>
    <row r="53" spans="2:15" s="3" customFormat="1" ht="12.75">
      <c r="B53" s="139"/>
      <c r="C53" s="147"/>
      <c r="D53" s="118"/>
      <c r="E53" s="18" t="s">
        <v>43</v>
      </c>
      <c r="F53" s="9" t="s">
        <v>44</v>
      </c>
      <c r="G53" s="9">
        <v>5</v>
      </c>
      <c r="H53" s="48"/>
      <c r="I53" s="48">
        <v>1</v>
      </c>
      <c r="J53" s="60">
        <f t="shared" ref="J53" si="4">IF((H53*I53)&gt;G53,G53,(H53*I53))</f>
        <v>0</v>
      </c>
      <c r="K53" s="8"/>
      <c r="L53" s="9"/>
      <c r="M53" s="48">
        <v>1</v>
      </c>
      <c r="N53" s="64">
        <f>IF((L53*M53)&gt;G53,G53,(L53*M53))</f>
        <v>0</v>
      </c>
      <c r="O53" s="8"/>
    </row>
    <row r="54" spans="2:15" s="3" customFormat="1" ht="13.9" customHeight="1">
      <c r="B54" s="139"/>
      <c r="C54" s="146" t="s">
        <v>16</v>
      </c>
      <c r="D54" s="115"/>
      <c r="E54" s="115"/>
      <c r="F54" s="115"/>
      <c r="G54" s="116"/>
      <c r="H54" s="38"/>
      <c r="I54" s="39"/>
      <c r="J54" s="40">
        <f>+IF(SUM(J51:J53)&gt;D51,D51,SUM(J51:J53))</f>
        <v>0</v>
      </c>
      <c r="K54" s="41"/>
      <c r="L54" s="32"/>
      <c r="M54" s="69"/>
      <c r="N54" s="33">
        <f>+IF(SUM(N51:N53)&gt;D51,D51,SUM(N51:N53))</f>
        <v>0</v>
      </c>
      <c r="O54" s="32"/>
    </row>
    <row r="55" spans="2:15" s="3" customFormat="1" ht="13.9" customHeight="1">
      <c r="B55" s="139"/>
      <c r="C55" s="136" t="s">
        <v>123</v>
      </c>
      <c r="D55" s="121">
        <v>10</v>
      </c>
      <c r="E55" s="16" t="s">
        <v>124</v>
      </c>
      <c r="F55" s="17" t="s">
        <v>99</v>
      </c>
      <c r="G55" s="27"/>
      <c r="H55" s="48"/>
      <c r="I55" s="48">
        <v>2</v>
      </c>
      <c r="J55" s="60">
        <f>H55*I55</f>
        <v>0</v>
      </c>
      <c r="K55" s="8"/>
      <c r="L55" s="9"/>
      <c r="M55" s="48">
        <v>2</v>
      </c>
      <c r="N55" s="64">
        <f>L55*M55</f>
        <v>0</v>
      </c>
      <c r="O55" s="8"/>
    </row>
    <row r="56" spans="2:15" s="3" customFormat="1" ht="13.9" customHeight="1">
      <c r="B56" s="139"/>
      <c r="C56" s="137"/>
      <c r="D56" s="121"/>
      <c r="E56" s="16" t="s">
        <v>125</v>
      </c>
      <c r="F56" s="17" t="s">
        <v>126</v>
      </c>
      <c r="G56" s="27"/>
      <c r="H56" s="48"/>
      <c r="I56" s="48">
        <v>1</v>
      </c>
      <c r="J56" s="60">
        <f>H56*I56</f>
        <v>0</v>
      </c>
      <c r="K56" s="8"/>
      <c r="L56" s="9"/>
      <c r="M56" s="48">
        <v>1</v>
      </c>
      <c r="N56" s="64">
        <f>L56*M56</f>
        <v>0</v>
      </c>
      <c r="O56" s="8"/>
    </row>
    <row r="57" spans="2:15" s="3" customFormat="1" ht="12.75">
      <c r="B57" s="139"/>
      <c r="C57" s="146" t="s">
        <v>16</v>
      </c>
      <c r="D57" s="115"/>
      <c r="E57" s="115"/>
      <c r="F57" s="115"/>
      <c r="G57" s="116"/>
      <c r="H57" s="38"/>
      <c r="I57" s="39"/>
      <c r="J57" s="40">
        <f>+IF(SUM(J55:J56)&gt;D55,D55,SUM(J55:J56))</f>
        <v>0</v>
      </c>
      <c r="K57" s="41"/>
      <c r="L57" s="32"/>
      <c r="M57" s="69"/>
      <c r="N57" s="33">
        <f>+IF(SUM(N55:N56)&gt;D55,D55,SUM(N55:N56))</f>
        <v>0</v>
      </c>
      <c r="O57" s="32"/>
    </row>
    <row r="58" spans="2:15" s="3" customFormat="1" ht="12.75">
      <c r="B58" s="139"/>
      <c r="C58" s="147" t="s">
        <v>84</v>
      </c>
      <c r="D58" s="118">
        <v>20</v>
      </c>
      <c r="E58" s="13" t="s">
        <v>149</v>
      </c>
      <c r="F58" s="9" t="s">
        <v>45</v>
      </c>
      <c r="G58" s="9">
        <v>12</v>
      </c>
      <c r="H58" s="48"/>
      <c r="I58" s="48">
        <v>1.25</v>
      </c>
      <c r="J58" s="60">
        <f>IF((H58*I58)&gt;G58,G58,(H58*I58))</f>
        <v>0</v>
      </c>
      <c r="K58" s="8"/>
      <c r="L58" s="9"/>
      <c r="M58" s="48">
        <v>1.25</v>
      </c>
      <c r="N58" s="64">
        <f>IF((L58*M58)&gt;G58,G58,(L58*M58))</f>
        <v>0</v>
      </c>
      <c r="O58" s="8"/>
    </row>
    <row r="59" spans="2:15" s="3" customFormat="1" ht="12.75">
      <c r="B59" s="139"/>
      <c r="C59" s="147"/>
      <c r="D59" s="118"/>
      <c r="E59" s="18" t="s">
        <v>150</v>
      </c>
      <c r="F59" s="9" t="s">
        <v>46</v>
      </c>
      <c r="G59" s="9">
        <v>8</v>
      </c>
      <c r="H59" s="48"/>
      <c r="I59" s="48">
        <v>1</v>
      </c>
      <c r="J59" s="60">
        <f>IF((H59*I59)&gt;G59,G59,(H59*I59))</f>
        <v>0</v>
      </c>
      <c r="K59" s="8"/>
      <c r="L59" s="9"/>
      <c r="M59" s="48">
        <v>1</v>
      </c>
      <c r="N59" s="64">
        <f>IF((L59*M59)&gt;G59,G59,(L59*M59))</f>
        <v>0</v>
      </c>
      <c r="O59" s="8"/>
    </row>
    <row r="60" spans="2:15" s="3" customFormat="1" ht="12.75">
      <c r="B60" s="139"/>
      <c r="C60" s="146" t="s">
        <v>16</v>
      </c>
      <c r="D60" s="115"/>
      <c r="E60" s="115"/>
      <c r="F60" s="115"/>
      <c r="G60" s="116"/>
      <c r="H60" s="38"/>
      <c r="I60" s="39"/>
      <c r="J60" s="40">
        <f>+IF(SUM(J58:J59)&gt;D58,D58,SUM(J58:J59))</f>
        <v>0</v>
      </c>
      <c r="K60" s="41"/>
      <c r="L60" s="32"/>
      <c r="M60" s="69"/>
      <c r="N60" s="33">
        <f>+IF(SUM(N58:N59)&gt;D58,D58,SUM(N58:N59))</f>
        <v>0</v>
      </c>
      <c r="O60" s="32"/>
    </row>
    <row r="61" spans="2:15" s="3" customFormat="1" ht="12.75">
      <c r="B61" s="139"/>
      <c r="C61" s="147" t="s">
        <v>85</v>
      </c>
      <c r="D61" s="118">
        <v>15</v>
      </c>
      <c r="E61" s="18" t="s">
        <v>47</v>
      </c>
      <c r="F61" s="9" t="s">
        <v>48</v>
      </c>
      <c r="G61" s="9">
        <v>10</v>
      </c>
      <c r="H61" s="48"/>
      <c r="I61" s="48">
        <v>3</v>
      </c>
      <c r="J61" s="60">
        <f t="shared" ref="J61:J62" si="5">IF((H61*I61)&gt;G61,G61,(H61*I61))</f>
        <v>0</v>
      </c>
      <c r="K61" s="8"/>
      <c r="L61" s="9"/>
      <c r="M61" s="48">
        <v>3</v>
      </c>
      <c r="N61" s="64">
        <f>IF((L61*M61)&gt;G61,G61,(L61*M61))</f>
        <v>0</v>
      </c>
      <c r="O61" s="8"/>
    </row>
    <row r="62" spans="2:15" s="3" customFormat="1" ht="12.75">
      <c r="B62" s="139"/>
      <c r="C62" s="147"/>
      <c r="D62" s="118"/>
      <c r="E62" s="18" t="s">
        <v>127</v>
      </c>
      <c r="F62" s="9" t="s">
        <v>49</v>
      </c>
      <c r="G62" s="9">
        <v>10</v>
      </c>
      <c r="H62" s="48"/>
      <c r="I62" s="48">
        <v>2</v>
      </c>
      <c r="J62" s="60">
        <f t="shared" si="5"/>
        <v>0</v>
      </c>
      <c r="K62" s="8"/>
      <c r="L62" s="9"/>
      <c r="M62" s="48">
        <v>2</v>
      </c>
      <c r="N62" s="64">
        <f>IF((L62*M62)&gt;G62,G62,(L62*M62))</f>
        <v>0</v>
      </c>
      <c r="O62" s="8"/>
    </row>
    <row r="63" spans="2:15" s="3" customFormat="1" ht="12.75">
      <c r="B63" s="139"/>
      <c r="C63" s="146" t="s">
        <v>16</v>
      </c>
      <c r="D63" s="115"/>
      <c r="E63" s="115"/>
      <c r="F63" s="115"/>
      <c r="G63" s="116"/>
      <c r="H63" s="38"/>
      <c r="I63" s="39"/>
      <c r="J63" s="40">
        <f>+IF(SUM(J61:J62)&gt;D61,D61,SUM(J61:J62))</f>
        <v>0</v>
      </c>
      <c r="K63" s="41"/>
      <c r="L63" s="32"/>
      <c r="M63" s="69"/>
      <c r="N63" s="33">
        <f>+IF(SUM(N61:N62)&gt;D61,D61,SUM(N61:N62))</f>
        <v>0</v>
      </c>
      <c r="O63" s="32"/>
    </row>
    <row r="64" spans="2:15" s="3" customFormat="1" ht="19.899999999999999" customHeight="1">
      <c r="B64" s="140"/>
      <c r="C64" s="151" t="s">
        <v>50</v>
      </c>
      <c r="D64" s="152"/>
      <c r="E64" s="152"/>
      <c r="F64" s="152"/>
      <c r="G64" s="152"/>
      <c r="H64" s="57"/>
      <c r="I64" s="57"/>
      <c r="J64" s="47">
        <f>SUM(J46+J48+J50+J54+J57+J60+J63)</f>
        <v>0</v>
      </c>
      <c r="K64" s="45"/>
      <c r="L64" s="45"/>
      <c r="M64" s="57"/>
      <c r="N64" s="47">
        <f>SUM(N46+N48+N50+N54+N57+N60+N63)</f>
        <v>0</v>
      </c>
      <c r="O64" s="45"/>
    </row>
    <row r="65" spans="2:15" s="3" customFormat="1" ht="12.75">
      <c r="B65" s="138" t="s">
        <v>51</v>
      </c>
      <c r="C65" s="117" t="s">
        <v>86</v>
      </c>
      <c r="D65" s="118">
        <v>15</v>
      </c>
      <c r="E65" s="8" t="s">
        <v>132</v>
      </c>
      <c r="F65" s="9" t="s">
        <v>133</v>
      </c>
      <c r="G65" s="12">
        <v>10</v>
      </c>
      <c r="H65" s="48"/>
      <c r="I65" s="48">
        <v>2</v>
      </c>
      <c r="J65" s="60">
        <f t="shared" ref="J65:J66" si="6">IF((H65*I65)&gt;G65,G65,(H65*I65))</f>
        <v>0</v>
      </c>
      <c r="K65" s="8"/>
      <c r="L65" s="9"/>
      <c r="M65" s="48">
        <v>2</v>
      </c>
      <c r="N65" s="64">
        <f>IF((L65*M65)&gt;G65,G65,(L65*M65))</f>
        <v>0</v>
      </c>
      <c r="O65" s="8"/>
    </row>
    <row r="66" spans="2:15" s="3" customFormat="1" ht="12.75">
      <c r="B66" s="139"/>
      <c r="C66" s="117"/>
      <c r="D66" s="118"/>
      <c r="E66" s="8" t="s">
        <v>131</v>
      </c>
      <c r="F66" s="9" t="s">
        <v>52</v>
      </c>
      <c r="G66" s="12">
        <v>5</v>
      </c>
      <c r="H66" s="48"/>
      <c r="I66" s="48">
        <v>0.5</v>
      </c>
      <c r="J66" s="60">
        <f t="shared" si="6"/>
        <v>0</v>
      </c>
      <c r="K66" s="8"/>
      <c r="L66" s="9"/>
      <c r="M66" s="48">
        <v>0.5</v>
      </c>
      <c r="N66" s="64">
        <f>IF((L66*M66)&gt;G66,G66,(L66*M66))</f>
        <v>0</v>
      </c>
      <c r="O66" s="8"/>
    </row>
    <row r="67" spans="2:15" s="3" customFormat="1" ht="12.75">
      <c r="B67" s="139"/>
      <c r="C67" s="117"/>
      <c r="D67" s="118"/>
      <c r="E67" s="8" t="s">
        <v>134</v>
      </c>
      <c r="F67" s="9" t="s">
        <v>129</v>
      </c>
      <c r="G67" s="12" t="s">
        <v>14</v>
      </c>
      <c r="H67" s="48"/>
      <c r="I67" s="48">
        <v>3</v>
      </c>
      <c r="J67" s="60">
        <f>+H67*I67</f>
        <v>0</v>
      </c>
      <c r="K67" s="8"/>
      <c r="L67" s="9"/>
      <c r="M67" s="48">
        <v>3</v>
      </c>
      <c r="N67" s="64">
        <f>+L67*M67</f>
        <v>0</v>
      </c>
      <c r="O67" s="8"/>
    </row>
    <row r="68" spans="2:15" s="3" customFormat="1" ht="12.75">
      <c r="B68" s="139"/>
      <c r="C68" s="117"/>
      <c r="D68" s="118"/>
      <c r="E68" s="8" t="s">
        <v>135</v>
      </c>
      <c r="F68" s="9" t="s">
        <v>35</v>
      </c>
      <c r="G68" s="9" t="s">
        <v>14</v>
      </c>
      <c r="H68" s="48"/>
      <c r="I68" s="48">
        <v>1.5</v>
      </c>
      <c r="J68" s="60">
        <f>+H68*I68</f>
        <v>0</v>
      </c>
      <c r="K68" s="8"/>
      <c r="L68" s="9"/>
      <c r="M68" s="48">
        <v>1.5</v>
      </c>
      <c r="N68" s="64">
        <f>+L68*M68</f>
        <v>0</v>
      </c>
      <c r="O68" s="8"/>
    </row>
    <row r="69" spans="2:15" s="3" customFormat="1" ht="12.75">
      <c r="B69" s="139"/>
      <c r="C69" s="115" t="s">
        <v>16</v>
      </c>
      <c r="D69" s="115"/>
      <c r="E69" s="115"/>
      <c r="F69" s="115"/>
      <c r="G69" s="116"/>
      <c r="H69" s="38"/>
      <c r="I69" s="39"/>
      <c r="J69" s="40">
        <f>+IF(SUM(J65:J68)&gt;D65,D65,SUM(J65:J68))</f>
        <v>0</v>
      </c>
      <c r="K69" s="41"/>
      <c r="L69" s="32"/>
      <c r="M69" s="69"/>
      <c r="N69" s="33">
        <f>+IF(SUM(N65:N68)&gt;D65,D65,SUM(N65:N68))</f>
        <v>0</v>
      </c>
      <c r="O69" s="32"/>
    </row>
    <row r="70" spans="2:15" s="3" customFormat="1" ht="12.75">
      <c r="B70" s="139"/>
      <c r="C70" s="119" t="s">
        <v>87</v>
      </c>
      <c r="D70" s="121">
        <v>10</v>
      </c>
      <c r="E70" s="28" t="s">
        <v>128</v>
      </c>
      <c r="F70" s="26" t="s">
        <v>60</v>
      </c>
      <c r="G70" s="9" t="s">
        <v>14</v>
      </c>
      <c r="H70" s="9"/>
      <c r="I70" s="26">
        <v>2.5</v>
      </c>
      <c r="J70" s="60">
        <f>+H70*I70</f>
        <v>0</v>
      </c>
      <c r="K70" s="8"/>
      <c r="L70" s="9"/>
      <c r="M70" s="26">
        <v>2.5</v>
      </c>
      <c r="N70" s="64">
        <f>+L70*M70</f>
        <v>0</v>
      </c>
      <c r="O70" s="8"/>
    </row>
    <row r="71" spans="2:15" s="3" customFormat="1" ht="12.75">
      <c r="B71" s="139"/>
      <c r="C71" s="120"/>
      <c r="D71" s="121"/>
      <c r="E71" s="28" t="s">
        <v>130</v>
      </c>
      <c r="F71" s="26" t="s">
        <v>60</v>
      </c>
      <c r="G71" s="9" t="s">
        <v>14</v>
      </c>
      <c r="H71" s="48"/>
      <c r="I71" s="48">
        <v>2.5</v>
      </c>
      <c r="J71" s="60">
        <f>+H71*I71</f>
        <v>0</v>
      </c>
      <c r="K71" s="8"/>
      <c r="L71" s="9"/>
      <c r="M71" s="48">
        <v>2.5</v>
      </c>
      <c r="N71" s="64">
        <f>+L71*M71</f>
        <v>0</v>
      </c>
      <c r="O71" s="8"/>
    </row>
    <row r="72" spans="2:15" s="3" customFormat="1" ht="12.75">
      <c r="B72" s="139"/>
      <c r="C72" s="115" t="s">
        <v>16</v>
      </c>
      <c r="D72" s="115"/>
      <c r="E72" s="115"/>
      <c r="F72" s="115"/>
      <c r="G72" s="116"/>
      <c r="H72" s="38"/>
      <c r="I72" s="39"/>
      <c r="J72" s="40">
        <f>+IF(SUM(J70:J71)&gt;D70,D70,SUM(J70:J71))</f>
        <v>0</v>
      </c>
      <c r="K72" s="41"/>
      <c r="L72" s="32"/>
      <c r="M72" s="69"/>
      <c r="N72" s="33">
        <f>+IF(SUM(N70:N71)&gt;D70,D70,SUM(N70:N71))</f>
        <v>0</v>
      </c>
      <c r="O72" s="32"/>
    </row>
    <row r="73" spans="2:15" s="3" customFormat="1" ht="15.75" customHeight="1">
      <c r="B73" s="139"/>
      <c r="C73" s="117" t="s">
        <v>88</v>
      </c>
      <c r="D73" s="118">
        <v>10</v>
      </c>
      <c r="E73" s="122" t="s">
        <v>54</v>
      </c>
      <c r="F73" s="26" t="s">
        <v>55</v>
      </c>
      <c r="G73" s="124" t="s">
        <v>14</v>
      </c>
      <c r="H73" s="48"/>
      <c r="I73" s="48">
        <v>5</v>
      </c>
      <c r="J73" s="60">
        <f>+H73*I73</f>
        <v>0</v>
      </c>
      <c r="K73" s="8"/>
      <c r="L73" s="9"/>
      <c r="M73" s="48">
        <v>5</v>
      </c>
      <c r="N73" s="64">
        <f>+L73*M73</f>
        <v>0</v>
      </c>
      <c r="O73" s="8"/>
    </row>
    <row r="74" spans="2:15" s="3" customFormat="1" ht="12.75">
      <c r="B74" s="139"/>
      <c r="C74" s="117"/>
      <c r="D74" s="118"/>
      <c r="E74" s="123"/>
      <c r="F74" s="26" t="s">
        <v>56</v>
      </c>
      <c r="G74" s="125"/>
      <c r="H74" s="48"/>
      <c r="I74" s="48">
        <v>2.5</v>
      </c>
      <c r="J74" s="60">
        <f t="shared" ref="J74:J76" si="7">+H74*I74</f>
        <v>0</v>
      </c>
      <c r="K74" s="8"/>
      <c r="L74" s="9"/>
      <c r="M74" s="48">
        <v>2.5</v>
      </c>
      <c r="N74" s="64">
        <f t="shared" ref="N74:N76" si="8">+L74*M74</f>
        <v>0</v>
      </c>
      <c r="O74" s="8"/>
    </row>
    <row r="75" spans="2:15" s="3" customFormat="1" ht="15.75" customHeight="1">
      <c r="B75" s="139"/>
      <c r="C75" s="117"/>
      <c r="D75" s="118"/>
      <c r="E75" s="122" t="s">
        <v>57</v>
      </c>
      <c r="F75" s="26" t="s">
        <v>58</v>
      </c>
      <c r="G75" s="124" t="s">
        <v>14</v>
      </c>
      <c r="H75" s="48"/>
      <c r="I75" s="48">
        <v>1.5</v>
      </c>
      <c r="J75" s="60">
        <f t="shared" si="7"/>
        <v>0</v>
      </c>
      <c r="K75" s="8"/>
      <c r="L75" s="9"/>
      <c r="M75" s="48">
        <v>1.5</v>
      </c>
      <c r="N75" s="64">
        <f t="shared" si="8"/>
        <v>0</v>
      </c>
      <c r="O75" s="8"/>
    </row>
    <row r="76" spans="2:15" s="3" customFormat="1" ht="12.75">
      <c r="B76" s="139"/>
      <c r="C76" s="117"/>
      <c r="D76" s="118"/>
      <c r="E76" s="123"/>
      <c r="F76" s="26" t="s">
        <v>59</v>
      </c>
      <c r="G76" s="125"/>
      <c r="H76" s="48"/>
      <c r="I76" s="48">
        <v>1</v>
      </c>
      <c r="J76" s="60">
        <f t="shared" si="7"/>
        <v>0</v>
      </c>
      <c r="K76" s="8"/>
      <c r="L76" s="9"/>
      <c r="M76" s="48">
        <v>1</v>
      </c>
      <c r="N76" s="64">
        <f t="shared" si="8"/>
        <v>0</v>
      </c>
      <c r="O76" s="8"/>
    </row>
    <row r="77" spans="2:15" s="3" customFormat="1" ht="12.75">
      <c r="B77" s="139"/>
      <c r="C77" s="115" t="s">
        <v>16</v>
      </c>
      <c r="D77" s="115"/>
      <c r="E77" s="115"/>
      <c r="F77" s="115"/>
      <c r="G77" s="116"/>
      <c r="H77" s="38"/>
      <c r="I77" s="39"/>
      <c r="J77" s="40">
        <f>+IF(SUM(J73:J76)&gt;D73,D73,SUM(J73:J76))</f>
        <v>0</v>
      </c>
      <c r="K77" s="41"/>
      <c r="L77" s="32"/>
      <c r="M77" s="69"/>
      <c r="N77" s="33">
        <f>+IF(SUM(N73:N76)&gt;D73,D73,SUM(N73:N76))</f>
        <v>0</v>
      </c>
      <c r="O77" s="32"/>
    </row>
    <row r="78" spans="2:15" s="3" customFormat="1" ht="12.75">
      <c r="B78" s="139"/>
      <c r="C78" s="119" t="s">
        <v>89</v>
      </c>
      <c r="D78" s="118">
        <v>15</v>
      </c>
      <c r="E78" s="29" t="s">
        <v>136</v>
      </c>
      <c r="F78" s="9" t="s">
        <v>139</v>
      </c>
      <c r="G78" s="9">
        <v>10</v>
      </c>
      <c r="H78" s="48"/>
      <c r="I78" s="48">
        <v>2.5</v>
      </c>
      <c r="J78" s="60">
        <f t="shared" ref="J78:J80" si="9">IF((H78*I78)&gt;G78,G78,(H78*I78))</f>
        <v>0</v>
      </c>
      <c r="K78" s="8"/>
      <c r="L78" s="9"/>
      <c r="M78" s="48">
        <v>2.5</v>
      </c>
      <c r="N78" s="64">
        <f>IF((L78*M78)&gt;G78,G78,(L78*M78))</f>
        <v>0</v>
      </c>
      <c r="O78" s="8"/>
    </row>
    <row r="79" spans="2:15" s="3" customFormat="1" ht="25.5">
      <c r="B79" s="139"/>
      <c r="C79" s="120"/>
      <c r="D79" s="118"/>
      <c r="E79" s="71" t="s">
        <v>137</v>
      </c>
      <c r="F79" s="9" t="s">
        <v>140</v>
      </c>
      <c r="G79" s="9">
        <v>9</v>
      </c>
      <c r="H79" s="9"/>
      <c r="I79" s="9">
        <v>1.5</v>
      </c>
      <c r="J79" s="60">
        <f t="shared" si="9"/>
        <v>0</v>
      </c>
      <c r="K79" s="8"/>
      <c r="L79" s="9"/>
      <c r="M79" s="48">
        <v>1.5</v>
      </c>
      <c r="N79" s="64">
        <f>IF((L79*M79)&gt;G79,G79,(L79*M79))</f>
        <v>0</v>
      </c>
      <c r="O79" s="8"/>
    </row>
    <row r="80" spans="2:15" s="3" customFormat="1" ht="12.75">
      <c r="B80" s="139"/>
      <c r="C80" s="166"/>
      <c r="D80" s="118"/>
      <c r="E80" s="29" t="s">
        <v>138</v>
      </c>
      <c r="F80" s="9" t="s">
        <v>53</v>
      </c>
      <c r="G80" s="9">
        <v>10</v>
      </c>
      <c r="H80" s="48"/>
      <c r="I80" s="48">
        <v>1</v>
      </c>
      <c r="J80" s="60">
        <f t="shared" si="9"/>
        <v>0</v>
      </c>
      <c r="K80" s="8"/>
      <c r="L80" s="9"/>
      <c r="M80" s="48">
        <v>1</v>
      </c>
      <c r="N80" s="64">
        <f>IF((L80*M80)&gt;G80,G80,(L80*M80))</f>
        <v>0</v>
      </c>
      <c r="O80" s="8"/>
    </row>
    <row r="81" spans="2:15" s="3" customFormat="1" ht="12.75">
      <c r="B81" s="139"/>
      <c r="C81" s="115" t="s">
        <v>16</v>
      </c>
      <c r="D81" s="115"/>
      <c r="E81" s="115"/>
      <c r="F81" s="115"/>
      <c r="G81" s="116"/>
      <c r="H81" s="38"/>
      <c r="I81" s="39"/>
      <c r="J81" s="40">
        <f>+IF(SUM(J78:J80)&gt;D78,D78,SUM(J78:J80))</f>
        <v>0</v>
      </c>
      <c r="K81" s="41"/>
      <c r="L81" s="32"/>
      <c r="M81" s="69"/>
      <c r="N81" s="33">
        <f>+IF(SUM(N78:N80)&gt;D78,D78,SUM(N78:N80))</f>
        <v>0</v>
      </c>
      <c r="O81" s="32"/>
    </row>
    <row r="82" spans="2:15" s="3" customFormat="1" ht="12.75">
      <c r="B82" s="139"/>
      <c r="C82" s="117" t="s">
        <v>90</v>
      </c>
      <c r="D82" s="118">
        <v>10</v>
      </c>
      <c r="E82" s="8" t="s">
        <v>147</v>
      </c>
      <c r="F82" s="9" t="s">
        <v>61</v>
      </c>
      <c r="G82" s="9" t="s">
        <v>14</v>
      </c>
      <c r="H82" s="48"/>
      <c r="I82" s="48">
        <v>3</v>
      </c>
      <c r="J82" s="60">
        <f>+H82*I82</f>
        <v>0</v>
      </c>
      <c r="K82" s="8"/>
      <c r="L82" s="9"/>
      <c r="M82" s="48">
        <v>3</v>
      </c>
      <c r="N82" s="64">
        <f>+L82*M82</f>
        <v>0</v>
      </c>
      <c r="O82" s="8"/>
    </row>
    <row r="83" spans="2:15" s="3" customFormat="1" ht="12.75">
      <c r="B83" s="139"/>
      <c r="C83" s="117"/>
      <c r="D83" s="118"/>
      <c r="E83" s="8" t="s">
        <v>148</v>
      </c>
      <c r="F83" s="9" t="s">
        <v>141</v>
      </c>
      <c r="G83" s="9">
        <v>5</v>
      </c>
      <c r="H83" s="48"/>
      <c r="I83" s="48">
        <v>1</v>
      </c>
      <c r="J83" s="60">
        <f>IF((H83*I83)&gt;G83,G83,(H83*I83))</f>
        <v>0</v>
      </c>
      <c r="K83" s="8"/>
      <c r="L83" s="9"/>
      <c r="M83" s="48">
        <v>1</v>
      </c>
      <c r="N83" s="64">
        <f>IF((L83*M83)&gt;G83,G83,(L83*M83))</f>
        <v>0</v>
      </c>
      <c r="O83" s="8"/>
    </row>
    <row r="84" spans="2:15" s="3" customFormat="1" ht="12.75">
      <c r="B84" s="139"/>
      <c r="C84" s="115" t="s">
        <v>16</v>
      </c>
      <c r="D84" s="115"/>
      <c r="E84" s="115"/>
      <c r="F84" s="115"/>
      <c r="G84" s="116"/>
      <c r="H84" s="38"/>
      <c r="I84" s="39"/>
      <c r="J84" s="40">
        <f>+IF(SUM(J82:J83)&gt;D82,D82,SUM(J82:J83))</f>
        <v>0</v>
      </c>
      <c r="K84" s="41"/>
      <c r="L84" s="32"/>
      <c r="M84" s="69"/>
      <c r="N84" s="33">
        <f>+IF(SUM(N82:N83)&gt;D82,D82,SUM(N82:N83))</f>
        <v>0</v>
      </c>
      <c r="O84" s="32"/>
    </row>
    <row r="85" spans="2:15" s="3" customFormat="1" ht="12.75">
      <c r="B85" s="139"/>
      <c r="C85" s="117" t="s">
        <v>91</v>
      </c>
      <c r="D85" s="118">
        <v>20</v>
      </c>
      <c r="E85" s="30" t="s">
        <v>62</v>
      </c>
      <c r="F85" s="9" t="s">
        <v>63</v>
      </c>
      <c r="G85" s="9" t="s">
        <v>14</v>
      </c>
      <c r="H85" s="48"/>
      <c r="I85" s="48">
        <v>1.5</v>
      </c>
      <c r="J85" s="60">
        <f>+H85*I85</f>
        <v>0</v>
      </c>
      <c r="K85" s="8"/>
      <c r="L85" s="9"/>
      <c r="M85" s="48">
        <v>1.5</v>
      </c>
      <c r="N85" s="64">
        <f>+L85*M85</f>
        <v>0</v>
      </c>
      <c r="O85" s="8"/>
    </row>
    <row r="86" spans="2:15" s="3" customFormat="1" ht="15.75" customHeight="1">
      <c r="B86" s="139"/>
      <c r="C86" s="117"/>
      <c r="D86" s="118"/>
      <c r="E86" s="30" t="s">
        <v>142</v>
      </c>
      <c r="F86" s="11" t="s">
        <v>64</v>
      </c>
      <c r="G86" s="132">
        <v>16</v>
      </c>
      <c r="H86" s="48"/>
      <c r="I86" s="48">
        <v>2</v>
      </c>
      <c r="J86" s="109">
        <f>IF((H86*I86+H87*I87+H88*I88)&gt;G86,G86,(H86*I86+H87*I87+H88*I88))</f>
        <v>0</v>
      </c>
      <c r="K86" s="8"/>
      <c r="L86" s="9"/>
      <c r="M86" s="48">
        <v>2</v>
      </c>
      <c r="N86" s="112">
        <f>IF((L86*M86+L87*M87+L88*M88)&gt;G86,G86,(L86*M86+L87*M87+L88*M88))</f>
        <v>0</v>
      </c>
      <c r="O86" s="8"/>
    </row>
    <row r="87" spans="2:15" s="3" customFormat="1" ht="12.75">
      <c r="B87" s="139"/>
      <c r="C87" s="117"/>
      <c r="D87" s="118"/>
      <c r="E87" s="30" t="s">
        <v>143</v>
      </c>
      <c r="F87" s="9" t="s">
        <v>65</v>
      </c>
      <c r="G87" s="133"/>
      <c r="H87" s="48"/>
      <c r="I87" s="48">
        <v>2</v>
      </c>
      <c r="J87" s="110"/>
      <c r="K87" s="8"/>
      <c r="L87" s="9"/>
      <c r="M87" s="48">
        <v>2</v>
      </c>
      <c r="N87" s="114"/>
      <c r="O87" s="8"/>
    </row>
    <row r="88" spans="2:15" s="3" customFormat="1" ht="12.75">
      <c r="B88" s="139"/>
      <c r="C88" s="117"/>
      <c r="D88" s="118"/>
      <c r="E88" s="8" t="s">
        <v>66</v>
      </c>
      <c r="F88" s="9" t="s">
        <v>67</v>
      </c>
      <c r="G88" s="134"/>
      <c r="H88" s="48"/>
      <c r="I88" s="48">
        <v>2</v>
      </c>
      <c r="J88" s="111"/>
      <c r="K88" s="8"/>
      <c r="L88" s="9"/>
      <c r="M88" s="48">
        <v>2</v>
      </c>
      <c r="N88" s="113"/>
      <c r="O88" s="8"/>
    </row>
    <row r="89" spans="2:15" s="3" customFormat="1" ht="12.75">
      <c r="B89" s="139"/>
      <c r="C89" s="115" t="s">
        <v>16</v>
      </c>
      <c r="D89" s="115"/>
      <c r="E89" s="115"/>
      <c r="F89" s="115"/>
      <c r="G89" s="116"/>
      <c r="H89" s="38"/>
      <c r="I89" s="39"/>
      <c r="J89" s="40">
        <f>+IF(SUM(J85:J88)&gt;D85,D85,SUM(J85:J88))</f>
        <v>0</v>
      </c>
      <c r="K89" s="41"/>
      <c r="L89" s="32"/>
      <c r="M89" s="69"/>
      <c r="N89" s="33">
        <f>+IF(SUM(N85:N88)&gt;D85,D85,SUM(N85:N88))</f>
        <v>0</v>
      </c>
      <c r="O89" s="32"/>
    </row>
    <row r="90" spans="2:15" s="3" customFormat="1" ht="12.75">
      <c r="B90" s="139"/>
      <c r="C90" s="128" t="s">
        <v>92</v>
      </c>
      <c r="D90" s="130">
        <v>20</v>
      </c>
      <c r="E90" s="8" t="s">
        <v>68</v>
      </c>
      <c r="F90" s="9" t="s">
        <v>69</v>
      </c>
      <c r="G90" s="9" t="s">
        <v>14</v>
      </c>
      <c r="H90" s="48"/>
      <c r="I90" s="48">
        <v>2.5</v>
      </c>
      <c r="J90" s="60">
        <f>+H90*I90</f>
        <v>0</v>
      </c>
      <c r="K90" s="8"/>
      <c r="L90" s="9"/>
      <c r="M90" s="48">
        <v>2.5</v>
      </c>
      <c r="N90" s="64">
        <f>+L90*M90</f>
        <v>0</v>
      </c>
      <c r="O90" s="8"/>
    </row>
    <row r="91" spans="2:15" s="3" customFormat="1" ht="12.75">
      <c r="B91" s="139"/>
      <c r="C91" s="129"/>
      <c r="D91" s="131"/>
      <c r="E91" s="70" t="s">
        <v>144</v>
      </c>
      <c r="F91" s="9" t="s">
        <v>70</v>
      </c>
      <c r="G91" s="9">
        <v>10</v>
      </c>
      <c r="H91" s="9"/>
      <c r="I91" s="9">
        <v>2.5</v>
      </c>
      <c r="J91" s="60">
        <f>IF((H91*I91)&gt;G91,G91,(H91*I91))</f>
        <v>0</v>
      </c>
      <c r="K91" s="8"/>
      <c r="L91" s="9"/>
      <c r="M91" s="9">
        <v>2.5</v>
      </c>
      <c r="N91" s="64">
        <f>IF((L91*M91)&gt;G91,G91,(L91*M91))</f>
        <v>0</v>
      </c>
      <c r="O91" s="8"/>
    </row>
    <row r="92" spans="2:15" s="3" customFormat="1" ht="12.75">
      <c r="B92" s="139"/>
      <c r="C92" s="115" t="s">
        <v>16</v>
      </c>
      <c r="D92" s="115"/>
      <c r="E92" s="115"/>
      <c r="F92" s="115"/>
      <c r="G92" s="116"/>
      <c r="H92" s="38"/>
      <c r="I92" s="39"/>
      <c r="J92" s="40">
        <f>+IF(SUM(J90:J91)&gt;D90,D90,SUM(J90:J91))</f>
        <v>0</v>
      </c>
      <c r="K92" s="41"/>
      <c r="L92" s="32"/>
      <c r="M92" s="69"/>
      <c r="N92" s="33">
        <f>+IF(SUM(N90:N91)&gt;D90,D90,SUM(N90:N91))</f>
        <v>0</v>
      </c>
      <c r="O92" s="32"/>
    </row>
    <row r="93" spans="2:15" s="3" customFormat="1" ht="19.899999999999999" customHeight="1">
      <c r="B93" s="140"/>
      <c r="C93" s="151" t="s">
        <v>71</v>
      </c>
      <c r="D93" s="152"/>
      <c r="E93" s="152"/>
      <c r="F93" s="152"/>
      <c r="G93" s="152"/>
      <c r="H93" s="58"/>
      <c r="I93" s="58"/>
      <c r="J93" s="46">
        <f>SUM(J69+J72+J77+J81+J84+J89+J92)</f>
        <v>0</v>
      </c>
      <c r="K93" s="49"/>
      <c r="L93" s="49"/>
      <c r="M93" s="58"/>
      <c r="N93" s="46">
        <f>SUM(N69+N72+N77+N81+N84+N89+N92)</f>
        <v>0</v>
      </c>
      <c r="O93" s="49"/>
    </row>
    <row r="94" spans="2:15" s="3" customFormat="1" ht="12.75">
      <c r="F94" s="31"/>
      <c r="G94" s="31"/>
      <c r="H94" s="59"/>
      <c r="I94" s="59"/>
      <c r="J94" s="66"/>
      <c r="M94" s="59"/>
      <c r="N94" s="66"/>
    </row>
    <row r="95" spans="2:15" s="3" customFormat="1" ht="19.899999999999999" customHeight="1">
      <c r="B95" s="157" t="s">
        <v>6</v>
      </c>
      <c r="C95" s="157"/>
      <c r="D95" s="157"/>
      <c r="E95" s="157"/>
      <c r="F95" s="157"/>
      <c r="G95" s="157"/>
      <c r="H95" s="157"/>
      <c r="I95" s="158"/>
      <c r="J95" s="67">
        <f>+(J43*0.4)+(J64*0.3)+(J93*0.3)</f>
        <v>0</v>
      </c>
      <c r="K95" s="52"/>
      <c r="L95" s="52"/>
      <c r="M95" s="52"/>
      <c r="N95" s="67">
        <f>+(N43*0.4)+(N64*0.3)+(N93*0.3)</f>
        <v>0</v>
      </c>
      <c r="O95" s="52"/>
    </row>
  </sheetData>
  <sheetProtection sheet="1" objects="1" scenarios="1"/>
  <protectedRanges>
    <protectedRange sqref="L9:M11 L13:M15 L16 L18:M20 L22:M24 L26:L30 L32 L34:L36 L38 L40:L41 L44:L45 L47 L49 L51:L53 L55:L56 L58:L59 L61:L62 L65:L68 L70:L71 L73:L76 L78:L80 L82:L83 L85:L88 L90:L91" name="Intervalo5"/>
    <protectedRange sqref="H26:H30 H32 H34:H36 H38 H40 H41 H44:H45 H47 H49 H51:H52 H53 H55 H56 H58 H59 H61 H62 H65:H68 H70:H71 H73:H76 H78:H80 H82:H83 H85:H88 H90:H91" name="Intervalo3"/>
    <protectedRange sqref="H13:I15 H16 H18:I20 H22:I24" name="Intervalo2"/>
    <protectedRange sqref="H9:I11" name="Intervalo1"/>
    <protectedRange sqref="K9:K92 O9:O92" name="Intervalo4"/>
  </protectedRanges>
  <mergeCells count="102">
    <mergeCell ref="B95:I95"/>
    <mergeCell ref="B4:O4"/>
    <mergeCell ref="H6:K6"/>
    <mergeCell ref="L6:O6"/>
    <mergeCell ref="C43:G43"/>
    <mergeCell ref="C81:G81"/>
    <mergeCell ref="C78:C80"/>
    <mergeCell ref="B6:B8"/>
    <mergeCell ref="C6:C7"/>
    <mergeCell ref="D6:D7"/>
    <mergeCell ref="E6:E7"/>
    <mergeCell ref="B9:B43"/>
    <mergeCell ref="C9:C11"/>
    <mergeCell ref="D9:D11"/>
    <mergeCell ref="C12:G12"/>
    <mergeCell ref="C13:C16"/>
    <mergeCell ref="F6:F7"/>
    <mergeCell ref="G6:G7"/>
    <mergeCell ref="D13:D16"/>
    <mergeCell ref="C37:G37"/>
    <mergeCell ref="D61:D62"/>
    <mergeCell ref="C63:G63"/>
    <mergeCell ref="B65:B93"/>
    <mergeCell ref="C65:C68"/>
    <mergeCell ref="C93:G93"/>
    <mergeCell ref="C64:G64"/>
    <mergeCell ref="D18:D20"/>
    <mergeCell ref="G19:G20"/>
    <mergeCell ref="C21:G21"/>
    <mergeCell ref="C22:C24"/>
    <mergeCell ref="D22:D24"/>
    <mergeCell ref="C25:G25"/>
    <mergeCell ref="C26:C30"/>
    <mergeCell ref="D26:D30"/>
    <mergeCell ref="E28:E29"/>
    <mergeCell ref="G28:G29"/>
    <mergeCell ref="E26:E27"/>
    <mergeCell ref="E75:E76"/>
    <mergeCell ref="C61:C62"/>
    <mergeCell ref="C40:C41"/>
    <mergeCell ref="D40:D41"/>
    <mergeCell ref="C31:G31"/>
    <mergeCell ref="C34:C36"/>
    <mergeCell ref="D34:D36"/>
    <mergeCell ref="G35:G36"/>
    <mergeCell ref="C39:G39"/>
    <mergeCell ref="C46:G46"/>
    <mergeCell ref="D65:D68"/>
    <mergeCell ref="B1:G1"/>
    <mergeCell ref="C55:C56"/>
    <mergeCell ref="D55:D56"/>
    <mergeCell ref="E33:G33"/>
    <mergeCell ref="B44:B64"/>
    <mergeCell ref="C44:C45"/>
    <mergeCell ref="D44:D45"/>
    <mergeCell ref="C48:G48"/>
    <mergeCell ref="C54:G54"/>
    <mergeCell ref="C58:C59"/>
    <mergeCell ref="D58:D59"/>
    <mergeCell ref="C57:G57"/>
    <mergeCell ref="C42:G42"/>
    <mergeCell ref="C50:G50"/>
    <mergeCell ref="C51:C53"/>
    <mergeCell ref="D51:D53"/>
    <mergeCell ref="E51:E52"/>
    <mergeCell ref="G51:G52"/>
    <mergeCell ref="C60:G60"/>
    <mergeCell ref="G26:G27"/>
    <mergeCell ref="C17:G17"/>
    <mergeCell ref="C18:C20"/>
    <mergeCell ref="B2:O2"/>
    <mergeCell ref="L38:M38"/>
    <mergeCell ref="C89:G89"/>
    <mergeCell ref="C90:C91"/>
    <mergeCell ref="D90:D91"/>
    <mergeCell ref="C92:G92"/>
    <mergeCell ref="C77:G77"/>
    <mergeCell ref="G75:G76"/>
    <mergeCell ref="C85:C88"/>
    <mergeCell ref="D85:D88"/>
    <mergeCell ref="G86:G88"/>
    <mergeCell ref="D78:D80"/>
    <mergeCell ref="C82:C83"/>
    <mergeCell ref="D82:D83"/>
    <mergeCell ref="C84:G84"/>
    <mergeCell ref="J86:J88"/>
    <mergeCell ref="J19:J20"/>
    <mergeCell ref="J28:J29"/>
    <mergeCell ref="J35:J36"/>
    <mergeCell ref="N19:N20"/>
    <mergeCell ref="N28:N29"/>
    <mergeCell ref="N35:N36"/>
    <mergeCell ref="N86:N88"/>
    <mergeCell ref="C69:G69"/>
    <mergeCell ref="C73:C76"/>
    <mergeCell ref="D73:D76"/>
    <mergeCell ref="C70:C71"/>
    <mergeCell ref="D70:D71"/>
    <mergeCell ref="C72:G72"/>
    <mergeCell ref="E73:E74"/>
    <mergeCell ref="G73:G74"/>
    <mergeCell ref="H38:I38"/>
  </mergeCells>
  <conditionalFormatting sqref="G61:G62">
    <cfRule type="uniqueValues" dxfId="24" priority="29"/>
  </conditionalFormatting>
  <conditionalFormatting sqref="I9">
    <cfRule type="cellIs" dxfId="23" priority="16" operator="greaterThan">
      <formula>3</formula>
    </cfRule>
  </conditionalFormatting>
  <conditionalFormatting sqref="I10">
    <cfRule type="cellIs" dxfId="22" priority="15" operator="greaterThan">
      <formula>1</formula>
    </cfRule>
  </conditionalFormatting>
  <conditionalFormatting sqref="I11">
    <cfRule type="cellIs" dxfId="21" priority="14" operator="greaterThan">
      <formula>5</formula>
    </cfRule>
  </conditionalFormatting>
  <conditionalFormatting sqref="I13">
    <cfRule type="cellIs" dxfId="20" priority="17" operator="greaterThan">
      <formula>3</formula>
    </cfRule>
  </conditionalFormatting>
  <conditionalFormatting sqref="I14">
    <cfRule type="cellIs" dxfId="19" priority="25" operator="greaterThan">
      <formula>1</formula>
    </cfRule>
  </conditionalFormatting>
  <conditionalFormatting sqref="I15">
    <cfRule type="cellIs" dxfId="18" priority="24" operator="greaterThan">
      <formula>3</formula>
    </cfRule>
  </conditionalFormatting>
  <conditionalFormatting sqref="I18">
    <cfRule type="cellIs" dxfId="17" priority="23" operator="greaterThan">
      <formula>5</formula>
    </cfRule>
  </conditionalFormatting>
  <conditionalFormatting sqref="I19">
    <cfRule type="cellIs" dxfId="16" priority="22" operator="greaterThan">
      <formula>2</formula>
    </cfRule>
  </conditionalFormatting>
  <conditionalFormatting sqref="I20">
    <cfRule type="cellIs" dxfId="15" priority="21" operator="greaterThan">
      <formula>1.5</formula>
    </cfRule>
  </conditionalFormatting>
  <conditionalFormatting sqref="I22">
    <cfRule type="cellIs" dxfId="14" priority="20" operator="greaterThan">
      <formula>2</formula>
    </cfRule>
  </conditionalFormatting>
  <conditionalFormatting sqref="I23">
    <cfRule type="cellIs" dxfId="13" priority="19" operator="greaterThan">
      <formula>1.5</formula>
    </cfRule>
  </conditionalFormatting>
  <conditionalFormatting sqref="I24">
    <cfRule type="cellIs" dxfId="12" priority="18" operator="greaterThan">
      <formula>1</formula>
    </cfRule>
  </conditionalFormatting>
  <conditionalFormatting sqref="M9">
    <cfRule type="cellIs" dxfId="11" priority="3" operator="greaterThan">
      <formula>3</formula>
    </cfRule>
  </conditionalFormatting>
  <conditionalFormatting sqref="M10">
    <cfRule type="cellIs" dxfId="10" priority="2" operator="greaterThan">
      <formula>1</formula>
    </cfRule>
  </conditionalFormatting>
  <conditionalFormatting sqref="M11">
    <cfRule type="cellIs" dxfId="9" priority="1" operator="greaterThan">
      <formula>5</formula>
    </cfRule>
  </conditionalFormatting>
  <conditionalFormatting sqref="M13">
    <cfRule type="cellIs" dxfId="8" priority="4" operator="greaterThan">
      <formula>3</formula>
    </cfRule>
  </conditionalFormatting>
  <conditionalFormatting sqref="M14">
    <cfRule type="cellIs" dxfId="7" priority="12" operator="greaterThan">
      <formula>1</formula>
    </cfRule>
  </conditionalFormatting>
  <conditionalFormatting sqref="M15">
    <cfRule type="cellIs" dxfId="6" priority="11" operator="greaterThan">
      <formula>3</formula>
    </cfRule>
  </conditionalFormatting>
  <conditionalFormatting sqref="M18">
    <cfRule type="cellIs" dxfId="5" priority="10" operator="greaterThan">
      <formula>5</formula>
    </cfRule>
  </conditionalFormatting>
  <conditionalFormatting sqref="M19">
    <cfRule type="cellIs" dxfId="4" priority="9" operator="greaterThan">
      <formula>2</formula>
    </cfRule>
  </conditionalFormatting>
  <conditionalFormatting sqref="M20">
    <cfRule type="cellIs" dxfId="3" priority="8" operator="greaterThan">
      <formula>1.5</formula>
    </cfRule>
  </conditionalFormatting>
  <conditionalFormatting sqref="M22">
    <cfRule type="cellIs" dxfId="2" priority="7" operator="greaterThan">
      <formula>2</formula>
    </cfRule>
  </conditionalFormatting>
  <conditionalFormatting sqref="M23">
    <cfRule type="cellIs" dxfId="1" priority="6" operator="greaterThan">
      <formula>1.5</formula>
    </cfRule>
  </conditionalFormatting>
  <conditionalFormatting sqref="M24">
    <cfRule type="cellIs" dxfId="0" priority="5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1.Identificação</vt:lpstr>
      <vt:lpstr>2.Instruções de preenchimento</vt:lpstr>
      <vt:lpstr>3.Parâmetros de Avaliação </vt:lpstr>
      <vt:lpstr>'2.Instruções de preenchimento'!Área_de_Impressão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Manuel Lopes Brand�o Pereira</dc:creator>
  <cp:lastModifiedBy>Ines Fernandes</cp:lastModifiedBy>
  <dcterms:created xsi:type="dcterms:W3CDTF">2024-09-09T16:04:11Z</dcterms:created>
  <dcterms:modified xsi:type="dcterms:W3CDTF">2024-09-27T11:44:26Z</dcterms:modified>
</cp:coreProperties>
</file>